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9db8b1492cbdc7/Backup 2020/Parceiros/RSC/LISTAS 2021/"/>
    </mc:Choice>
  </mc:AlternateContent>
  <xr:revisionPtr revIDLastSave="131" documentId="8_{2A4DDE45-BD98-4A31-B17C-C6AB6343EC33}" xr6:coauthVersionLast="47" xr6:coauthVersionMax="47" xr10:uidLastSave="{C237C93D-2A37-4CC5-B0BA-8CAECCDA960B}"/>
  <bookViews>
    <workbookView xWindow="-120" yWindow="-120" windowWidth="29040" windowHeight="15840" xr2:uid="{00000000-000D-0000-FFFF-FFFF00000000}"/>
  </bookViews>
  <sheets>
    <sheet name="Orçamento" sheetId="1" r:id="rId1"/>
    <sheet name="Informações das espécie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3" i="1"/>
  <c r="H70" i="1"/>
  <c r="H69" i="1"/>
  <c r="H68" i="1"/>
  <c r="H67" i="1"/>
  <c r="H66" i="1"/>
  <c r="H64" i="1"/>
  <c r="H63" i="1"/>
  <c r="H62" i="1"/>
  <c r="H59" i="1"/>
  <c r="H58" i="1"/>
  <c r="H57" i="1"/>
  <c r="H55" i="1"/>
  <c r="H54" i="1"/>
  <c r="H53" i="1"/>
  <c r="H51" i="1"/>
  <c r="H50" i="1"/>
  <c r="H48" i="1"/>
  <c r="H47" i="1"/>
  <c r="H44" i="1"/>
  <c r="H43" i="1"/>
  <c r="H42" i="1"/>
  <c r="H41" i="1"/>
  <c r="H40" i="1"/>
  <c r="H39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34" i="1"/>
  <c r="H38" i="1"/>
  <c r="H45" i="1"/>
  <c r="H46" i="1"/>
  <c r="H49" i="1"/>
  <c r="H52" i="1"/>
  <c r="H56" i="1"/>
  <c r="H60" i="1"/>
  <c r="H61" i="1"/>
  <c r="H65" i="1"/>
  <c r="H71" i="1"/>
  <c r="H72" i="1"/>
  <c r="H12" i="1"/>
  <c r="I12" i="1"/>
  <c r="I14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 l="1"/>
  <c r="I80" i="1" s="1"/>
</calcChain>
</file>

<file path=xl/sharedStrings.xml><?xml version="1.0" encoding="utf-8"?>
<sst xmlns="http://schemas.openxmlformats.org/spreadsheetml/2006/main" count="588" uniqueCount="203">
  <si>
    <t>Nome científico</t>
  </si>
  <si>
    <t>Nome popular</t>
  </si>
  <si>
    <t>Familia</t>
  </si>
  <si>
    <t>Forma de Vida</t>
  </si>
  <si>
    <t>Meses de coleta</t>
  </si>
  <si>
    <t>Açoita-cavalo</t>
  </si>
  <si>
    <t>Malvaceae</t>
  </si>
  <si>
    <t>Árvore</t>
  </si>
  <si>
    <t>agosto/setembro</t>
  </si>
  <si>
    <t>Amargoso</t>
  </si>
  <si>
    <t>Asteraceae</t>
  </si>
  <si>
    <t>Arbusto</t>
  </si>
  <si>
    <t>Amburana</t>
  </si>
  <si>
    <t>Fabaceae</t>
  </si>
  <si>
    <t>novembro-janeiro</t>
  </si>
  <si>
    <t>Angelim-da-mata</t>
  </si>
  <si>
    <t>Angico</t>
  </si>
  <si>
    <t>julho-setembro</t>
  </si>
  <si>
    <t>Angico-branco/Monjoleiro/Piriquiteira</t>
  </si>
  <si>
    <t>junho-agosto</t>
  </si>
  <si>
    <t>Aroeira</t>
  </si>
  <si>
    <t>Anacardiaceae</t>
  </si>
  <si>
    <t>Assa-peixe</t>
  </si>
  <si>
    <t>Barbatimão</t>
  </si>
  <si>
    <t>Baru</t>
  </si>
  <si>
    <t>agosto-outubro</t>
  </si>
  <si>
    <t>Bolsa-de-pastor</t>
  </si>
  <si>
    <t>Bignoniaceae</t>
  </si>
  <si>
    <t>Arbusto/Árvore</t>
  </si>
  <si>
    <t>Caju</t>
  </si>
  <si>
    <t>Cajuí</t>
  </si>
  <si>
    <t>Candieiro</t>
  </si>
  <si>
    <t>Poaceae</t>
  </si>
  <si>
    <t>Erva</t>
  </si>
  <si>
    <t>maio-junho</t>
  </si>
  <si>
    <t>fevereiro-junho</t>
  </si>
  <si>
    <t>-</t>
  </si>
  <si>
    <t>julho-agosto</t>
  </si>
  <si>
    <t>Capitao-da-mata/Maria-preta</t>
  </si>
  <si>
    <t>Combretaceae</t>
  </si>
  <si>
    <t>Capitão-do-cerrado/Mussambé</t>
  </si>
  <si>
    <t>Carne-de-vaca/Sobre</t>
  </si>
  <si>
    <t>Metteniusaceae</t>
  </si>
  <si>
    <t>setembro/novembro</t>
  </si>
  <si>
    <t>Caroba</t>
  </si>
  <si>
    <t>Carobinha</t>
  </si>
  <si>
    <t>março-junho</t>
  </si>
  <si>
    <t>Carvoeiro</t>
  </si>
  <si>
    <t>Chichá</t>
  </si>
  <si>
    <t>Eriocaulaceae</t>
  </si>
  <si>
    <t>Cipó-quebrador</t>
  </si>
  <si>
    <t>Copaíba</t>
  </si>
  <si>
    <t>Cordia</t>
  </si>
  <si>
    <t>Boraginaceae</t>
  </si>
  <si>
    <t>Favela</t>
  </si>
  <si>
    <t>Fedegosão</t>
  </si>
  <si>
    <t>Gonçalo</t>
  </si>
  <si>
    <t xml:space="preserve">Anacardiaceae </t>
  </si>
  <si>
    <t>Guariroba/Gueroba</t>
  </si>
  <si>
    <t xml:space="preserve">Arecaceae </t>
  </si>
  <si>
    <t>Palmeira</t>
  </si>
  <si>
    <t>agosto-janeiro</t>
  </si>
  <si>
    <t>Ipê-caraíba</t>
  </si>
  <si>
    <t>Ipê-roxo</t>
  </si>
  <si>
    <t>Jacarandá</t>
  </si>
  <si>
    <t>Jatobá-da-mata</t>
  </si>
  <si>
    <t>setembro/outubro</t>
  </si>
  <si>
    <t>Jatobá-do-cerrado</t>
  </si>
  <si>
    <t>Lobeira</t>
  </si>
  <si>
    <t>Solanaceae</t>
  </si>
  <si>
    <t>Todo ano</t>
  </si>
  <si>
    <t>Macela</t>
  </si>
  <si>
    <t>Mata-cachorro</t>
  </si>
  <si>
    <t>Simaroubaceae</t>
  </si>
  <si>
    <t>Mimosa</t>
  </si>
  <si>
    <t>Miridiba</t>
  </si>
  <si>
    <t>Mutamba</t>
  </si>
  <si>
    <t>Pacari</t>
  </si>
  <si>
    <t>Lythraceae</t>
  </si>
  <si>
    <t>Pau-santo</t>
  </si>
  <si>
    <t>Calophyllaceae</t>
  </si>
  <si>
    <t>Pau-terra-de-folha-larga</t>
  </si>
  <si>
    <t>Vochysiaceae</t>
  </si>
  <si>
    <t>Pau-terrinha</t>
  </si>
  <si>
    <t>Pequi</t>
  </si>
  <si>
    <t xml:space="preserve">Caryocaraceae </t>
  </si>
  <si>
    <t>todo ano</t>
  </si>
  <si>
    <t>Tamboril-da-mata</t>
  </si>
  <si>
    <t>Tamboril-do-cerrado</t>
  </si>
  <si>
    <t>Tatarena</t>
  </si>
  <si>
    <t>Tingui</t>
  </si>
  <si>
    <t>Sapindaceae</t>
  </si>
  <si>
    <t>Pedido (Kg)</t>
  </si>
  <si>
    <t>R$/kg</t>
  </si>
  <si>
    <t>CLN 211 BLOCO A SALA 221 – ASA NORTE – BRASÍLIA/DF CEP:70863-510</t>
  </si>
  <si>
    <t xml:space="preserve">Email: </t>
  </si>
  <si>
    <t>Endereço:</t>
  </si>
  <si>
    <r>
      <rPr>
        <b/>
        <sz val="18"/>
        <color theme="1"/>
        <rFont val="Calibri"/>
        <family val="2"/>
        <scheme val="minor"/>
      </rPr>
      <t>REDE DE SEMENTES DO CERRADO</t>
    </r>
    <r>
      <rPr>
        <b/>
        <sz val="16"/>
        <color theme="1"/>
        <rFont val="Calibri"/>
        <family val="2"/>
        <scheme val="minor"/>
      </rPr>
      <t xml:space="preserve"> CNPJ:06941500/0001-04</t>
    </r>
  </si>
  <si>
    <t>Cliente:</t>
  </si>
  <si>
    <t>ORÇAMENTO Nº</t>
  </si>
  <si>
    <r>
      <t xml:space="preserve">Tel: (61) 3256-1938  -   site: </t>
    </r>
    <r>
      <rPr>
        <u/>
        <sz val="12"/>
        <color rgb="FFC00000"/>
        <rFont val="Calibri"/>
        <family val="2"/>
        <scheme val="minor"/>
      </rPr>
      <t>http://www.rsc.org.br</t>
    </r>
  </si>
  <si>
    <t>TOTAL</t>
  </si>
  <si>
    <t>Orçamento válido por 15 dias.</t>
  </si>
  <si>
    <t>Preço (R$)</t>
  </si>
  <si>
    <t>DF-00229/2013</t>
  </si>
  <si>
    <t>RENASEM</t>
  </si>
  <si>
    <t xml:space="preserve">CPF/CNPJ: </t>
  </si>
  <si>
    <t>Angelim bravo/Morcego</t>
  </si>
  <si>
    <t>Angelim/Amargoso Árvore</t>
  </si>
  <si>
    <t>Candieiro estrada</t>
  </si>
  <si>
    <t>Capim Andropogon Nativo</t>
  </si>
  <si>
    <t>Capim Aristida</t>
  </si>
  <si>
    <t>Capim Brinco-de-princesa</t>
  </si>
  <si>
    <t>Capim Carrapato</t>
  </si>
  <si>
    <t>Capim Colonião</t>
  </si>
  <si>
    <t>Capim Fiapo</t>
  </si>
  <si>
    <t>Capim Flechinha</t>
  </si>
  <si>
    <t>Capim Jaraguá Nativo</t>
  </si>
  <si>
    <t>Capim Orelha-de-coelho</t>
  </si>
  <si>
    <t>Capim Pé-de-galinha</t>
  </si>
  <si>
    <t>Capim Rabo-de-burro</t>
  </si>
  <si>
    <t>Capim Roxo</t>
  </si>
  <si>
    <t>Chuveirinho/ Sempre-viva</t>
  </si>
  <si>
    <t xml:space="preserve">Moeda </t>
  </si>
  <si>
    <t>Sucupira-branca</t>
  </si>
  <si>
    <t>Sucupira-preta</t>
  </si>
  <si>
    <t>Senegalia polyphylla (DC.) Britton &amp; Rose</t>
  </si>
  <si>
    <r>
      <rPr>
        <i/>
        <sz val="12"/>
        <rFont val="Calibri"/>
        <family val="2"/>
        <scheme val="minor"/>
      </rPr>
      <t>Luehea divaricata</t>
    </r>
    <r>
      <rPr>
        <sz val="12"/>
        <rFont val="Calibri"/>
        <family val="2"/>
        <scheme val="minor"/>
      </rPr>
      <t xml:space="preserve"> Mart. &amp; Zucc.</t>
    </r>
  </si>
  <si>
    <r>
      <rPr>
        <i/>
        <sz val="12"/>
        <rFont val="Calibri"/>
        <family val="2"/>
        <scheme val="minor"/>
      </rPr>
      <t>Lepidaploa aurea</t>
    </r>
    <r>
      <rPr>
        <sz val="12"/>
        <rFont val="Calibri"/>
        <family val="2"/>
        <scheme val="minor"/>
      </rPr>
      <t> (Mart. ex DC.) H.Rob.</t>
    </r>
  </si>
  <si>
    <r>
      <rPr>
        <i/>
        <sz val="12"/>
        <rFont val="Calibri"/>
        <family val="2"/>
        <scheme val="minor"/>
      </rPr>
      <t>Amburana cearensis</t>
    </r>
    <r>
      <rPr>
        <sz val="12"/>
        <rFont val="Calibri"/>
        <family val="2"/>
        <scheme val="minor"/>
      </rPr>
      <t> (Allemão) A.C.Sm.</t>
    </r>
  </si>
  <si>
    <r>
      <rPr>
        <i/>
        <sz val="12"/>
        <rFont val="Calibri"/>
        <family val="2"/>
        <scheme val="minor"/>
      </rPr>
      <t>Andira vermifuga</t>
    </r>
    <r>
      <rPr>
        <sz val="12"/>
        <rFont val="Calibri"/>
        <family val="2"/>
        <scheme val="minor"/>
      </rPr>
      <t> (Mart.) Benth.</t>
    </r>
  </si>
  <si>
    <r>
      <rPr>
        <i/>
        <sz val="12"/>
        <rFont val="Calibri (Corpo)"/>
      </rPr>
      <t>Vatairea macrocarpa </t>
    </r>
    <r>
      <rPr>
        <sz val="12"/>
        <rFont val="Calibri (Corpo)"/>
      </rPr>
      <t>(Benth.) Ducke</t>
    </r>
  </si>
  <si>
    <r>
      <rPr>
        <i/>
        <sz val="12"/>
        <rFont val="Calibri"/>
        <family val="2"/>
        <scheme val="minor"/>
      </rPr>
      <t>Andira fraxinifolia</t>
    </r>
    <r>
      <rPr>
        <sz val="12"/>
        <rFont val="Calibri"/>
        <family val="2"/>
        <scheme val="minor"/>
      </rPr>
      <t xml:space="preserve"> Benth.</t>
    </r>
  </si>
  <si>
    <r>
      <rPr>
        <i/>
        <sz val="12"/>
        <rFont val="Calibri"/>
        <family val="2"/>
        <scheme val="minor"/>
      </rPr>
      <t>Anadenanthera colubrina</t>
    </r>
    <r>
      <rPr>
        <sz val="12"/>
        <rFont val="Calibri"/>
        <family val="2"/>
        <scheme val="minor"/>
      </rPr>
      <t> (Vell.) Brenan</t>
    </r>
  </si>
  <si>
    <r>
      <rPr>
        <i/>
        <sz val="12"/>
        <rFont val="Calibri (Corpo)"/>
      </rPr>
      <t>Myracrodruon urundeuva </t>
    </r>
    <r>
      <rPr>
        <sz val="12"/>
        <rFont val="Calibri (Corpo)"/>
      </rPr>
      <t>Allemão</t>
    </r>
  </si>
  <si>
    <r>
      <rPr>
        <i/>
        <sz val="12"/>
        <rFont val="Calibri"/>
        <family val="2"/>
        <scheme val="minor"/>
      </rPr>
      <t>Vernonanthura polyanthes</t>
    </r>
    <r>
      <rPr>
        <sz val="12"/>
        <rFont val="Calibri"/>
        <family val="2"/>
        <scheme val="minor"/>
      </rPr>
      <t> (Sprengel) Vega &amp; Dematteis</t>
    </r>
  </si>
  <si>
    <r>
      <rPr>
        <i/>
        <sz val="12"/>
        <rFont val="Calibri"/>
        <family val="2"/>
        <scheme val="minor"/>
      </rPr>
      <t>Stryphnodendron adstringens</t>
    </r>
    <r>
      <rPr>
        <sz val="12"/>
        <rFont val="Calibri"/>
        <family val="2"/>
        <scheme val="minor"/>
      </rPr>
      <t> (Mart.) Coville</t>
    </r>
  </si>
  <si>
    <r>
      <rPr>
        <i/>
        <sz val="12"/>
        <rFont val="Calibri"/>
        <family val="2"/>
        <scheme val="minor"/>
      </rPr>
      <t>Dipteryx alata</t>
    </r>
    <r>
      <rPr>
        <sz val="12"/>
        <rFont val="Calibri"/>
        <family val="2"/>
        <scheme val="minor"/>
      </rPr>
      <t xml:space="preserve"> Vogel.</t>
    </r>
  </si>
  <si>
    <r>
      <rPr>
        <i/>
        <sz val="12"/>
        <rFont val="Calibri"/>
        <family val="2"/>
        <scheme val="minor"/>
      </rPr>
      <t>Zeyheria montana</t>
    </r>
    <r>
      <rPr>
        <sz val="12"/>
        <rFont val="Calibri"/>
        <family val="2"/>
        <scheme val="minor"/>
      </rPr>
      <t xml:space="preserve"> Mart.</t>
    </r>
  </si>
  <si>
    <r>
      <rPr>
        <i/>
        <sz val="12"/>
        <rFont val="Calibri"/>
        <family val="2"/>
        <scheme val="minor"/>
      </rPr>
      <t>Anacardium occidentale</t>
    </r>
    <r>
      <rPr>
        <sz val="12"/>
        <rFont val="Calibri"/>
        <family val="2"/>
        <scheme val="minor"/>
      </rPr>
      <t> L.</t>
    </r>
  </si>
  <si>
    <r>
      <rPr>
        <i/>
        <sz val="12"/>
        <rFont val="Calibri"/>
        <family val="2"/>
        <scheme val="minor"/>
      </rPr>
      <t>Anacardium humile</t>
    </r>
    <r>
      <rPr>
        <sz val="12"/>
        <rFont val="Calibri"/>
        <family val="2"/>
        <scheme val="minor"/>
      </rPr>
      <t xml:space="preserve"> A.St.-Hil. </t>
    </r>
  </si>
  <si>
    <r>
      <rPr>
        <i/>
        <sz val="12"/>
        <rFont val="Calibri"/>
        <family val="2"/>
        <scheme val="minor"/>
      </rPr>
      <t>Eremanthus glomerulatus</t>
    </r>
    <r>
      <rPr>
        <sz val="12"/>
        <rFont val="Calibri"/>
        <family val="2"/>
        <scheme val="minor"/>
      </rPr>
      <t> Less.</t>
    </r>
  </si>
  <si>
    <r>
      <rPr>
        <i/>
        <sz val="12"/>
        <rFont val="Calibri"/>
        <family val="2"/>
        <scheme val="minor"/>
      </rPr>
      <t>Eremanthus uniflorus</t>
    </r>
    <r>
      <rPr>
        <sz val="12"/>
        <rFont val="Calibri"/>
        <family val="2"/>
        <scheme val="minor"/>
      </rPr>
      <t xml:space="preserve"> MacLeish &amp; H.Schumach.</t>
    </r>
  </si>
  <si>
    <r>
      <rPr>
        <i/>
        <sz val="12"/>
        <rFont val="Calibri"/>
        <family val="2"/>
        <scheme val="minor"/>
      </rPr>
      <t>Andropogon fastigiatus</t>
    </r>
    <r>
      <rPr>
        <sz val="12"/>
        <rFont val="Calibri"/>
        <family val="2"/>
        <scheme val="minor"/>
      </rPr>
      <t> Sw.</t>
    </r>
  </si>
  <si>
    <r>
      <rPr>
        <i/>
        <sz val="12"/>
        <rFont val="Calibri (Corpo)"/>
      </rPr>
      <t>Aristida gibbosa</t>
    </r>
    <r>
      <rPr>
        <sz val="12"/>
        <rFont val="Calibri (Corpo)"/>
      </rPr>
      <t xml:space="preserve"> (Nees) Kunth</t>
    </r>
  </si>
  <si>
    <r>
      <rPr>
        <i/>
        <sz val="12"/>
        <rFont val="Calibri"/>
        <family val="2"/>
        <scheme val="minor"/>
      </rPr>
      <t>Loudetiopsis chrysothrix</t>
    </r>
    <r>
      <rPr>
        <sz val="12"/>
        <rFont val="Calibri"/>
        <family val="2"/>
        <scheme val="minor"/>
      </rPr>
      <t> (Nees) Conert</t>
    </r>
  </si>
  <si>
    <r>
      <rPr>
        <i/>
        <sz val="12"/>
        <rFont val="Calibri (Corpo)"/>
      </rPr>
      <t>Aristida flaccida</t>
    </r>
    <r>
      <rPr>
        <sz val="12"/>
        <rFont val="Calibri (Corpo)"/>
      </rPr>
      <t xml:space="preserve"> Trin. &amp; Rupr.</t>
    </r>
  </si>
  <si>
    <r>
      <rPr>
        <i/>
        <sz val="12"/>
        <rFont val="Calibri"/>
        <family val="2"/>
        <scheme val="minor"/>
      </rPr>
      <t>Axonopus barbigerus</t>
    </r>
    <r>
      <rPr>
        <sz val="12"/>
        <rFont val="Calibri"/>
        <family val="2"/>
        <scheme val="minor"/>
      </rPr>
      <t> (Kunth) Hitchc.</t>
    </r>
  </si>
  <si>
    <r>
      <rPr>
        <i/>
        <sz val="12"/>
        <rFont val="Calibri (Corpo)"/>
      </rPr>
      <t>Trachypogon spicatus</t>
    </r>
    <r>
      <rPr>
        <sz val="12"/>
        <rFont val="Calibri (Corpo)"/>
      </rPr>
      <t> (L.f.) Kuntze</t>
    </r>
  </si>
  <si>
    <r>
      <rPr>
        <i/>
        <sz val="12"/>
        <rFont val="Calibri (Corpo)"/>
      </rPr>
      <t>Echinolaena inflexa</t>
    </r>
    <r>
      <rPr>
        <sz val="12"/>
        <rFont val="Calibri (Corpo)"/>
      </rPr>
      <t xml:space="preserve"> (Poir.) Chase</t>
    </r>
  </si>
  <si>
    <r>
      <rPr>
        <i/>
        <sz val="12"/>
        <rFont val="Calibri"/>
        <family val="2"/>
        <scheme val="minor"/>
      </rPr>
      <t>Hyparrhenia bracteata</t>
    </r>
    <r>
      <rPr>
        <sz val="12"/>
        <rFont val="Calibri"/>
        <family val="2"/>
        <scheme val="minor"/>
      </rPr>
      <t xml:space="preserve"> (Humb. &amp; Bonpl. Ex Wild) Stapf</t>
    </r>
  </si>
  <si>
    <r>
      <rPr>
        <i/>
        <sz val="12"/>
        <rFont val="Calibri"/>
        <family val="2"/>
        <scheme val="minor"/>
      </rPr>
      <t>Paspalum stellatum</t>
    </r>
    <r>
      <rPr>
        <sz val="12"/>
        <rFont val="Calibri"/>
        <family val="2"/>
        <scheme val="minor"/>
      </rPr>
      <t xml:space="preserve"> Humb. &amp; Bonpl. ex Flüggé</t>
    </r>
  </si>
  <si>
    <r>
      <rPr>
        <i/>
        <sz val="12"/>
        <rFont val="Calibri"/>
        <family val="2"/>
        <scheme val="minor"/>
      </rPr>
      <t>Axonopus aureus</t>
    </r>
    <r>
      <rPr>
        <sz val="12"/>
        <rFont val="Calibri"/>
        <family val="2"/>
        <scheme val="minor"/>
      </rPr>
      <t> P. Beauv.</t>
    </r>
  </si>
  <si>
    <r>
      <rPr>
        <i/>
        <sz val="12"/>
        <rFont val="Calibri (Corpo)"/>
      </rPr>
      <t>Aristida riparia</t>
    </r>
    <r>
      <rPr>
        <sz val="12"/>
        <rFont val="Calibri (Corpo)"/>
      </rPr>
      <t> Trin.</t>
    </r>
  </si>
  <si>
    <r>
      <rPr>
        <i/>
        <sz val="12"/>
        <rFont val="Calibri"/>
        <family val="2"/>
        <scheme val="minor"/>
      </rPr>
      <t>Schizachyrium sanguineum</t>
    </r>
    <r>
      <rPr>
        <sz val="12"/>
        <rFont val="Calibri"/>
        <family val="2"/>
        <scheme val="minor"/>
      </rPr>
      <t> (Retz.) Alston</t>
    </r>
  </si>
  <si>
    <r>
      <rPr>
        <i/>
        <sz val="12"/>
        <rFont val="Calibri"/>
        <family val="2"/>
        <scheme val="minor"/>
      </rPr>
      <t>Terminalia argentea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</si>
  <si>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Terminalia fagifolia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</si>
  <si>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Emmotum nitens</t>
    </r>
    <r>
      <rPr>
        <sz val="12"/>
        <rFont val="Calibri"/>
        <family val="2"/>
        <scheme val="minor"/>
      </rPr>
      <t xml:space="preserve"> (Benth.) Miers</t>
    </r>
  </si>
  <si>
    <r>
      <rPr>
        <i/>
        <sz val="12"/>
        <rFont val="Calibri"/>
        <family val="2"/>
        <scheme val="minor"/>
      </rPr>
      <t>Jacaranda brasiliana</t>
    </r>
    <r>
      <rPr>
        <sz val="12"/>
        <rFont val="Calibri"/>
        <family val="2"/>
        <scheme val="minor"/>
      </rPr>
      <t> (Lam.) Pers.</t>
    </r>
  </si>
  <si>
    <r>
      <rPr>
        <i/>
        <sz val="12"/>
        <rFont val="Calibri"/>
        <family val="2"/>
        <scheme val="minor"/>
      </rPr>
      <t>Jacaranda ulei</t>
    </r>
    <r>
      <rPr>
        <sz val="12"/>
        <rFont val="Calibri"/>
        <family val="2"/>
        <scheme val="minor"/>
      </rPr>
      <t xml:space="preserve"> Bureau &amp; K.Schum.</t>
    </r>
  </si>
  <si>
    <r>
      <rPr>
        <i/>
        <sz val="12"/>
        <rFont val="Calibri (Corpo)"/>
      </rPr>
      <t>Tachigali vulgaris</t>
    </r>
    <r>
      <rPr>
        <sz val="12"/>
        <rFont val="Calibri (Corpo)"/>
      </rPr>
      <t xml:space="preserve"> L.G.Silva &amp; H.C.Lima</t>
    </r>
  </si>
  <si>
    <r>
      <rPr>
        <i/>
        <sz val="12"/>
        <rFont val="Calibri"/>
        <family val="2"/>
        <scheme val="minor"/>
      </rPr>
      <t>Sterculia striata</t>
    </r>
    <r>
      <rPr>
        <sz val="12"/>
        <rFont val="Calibri"/>
        <family val="2"/>
        <scheme val="minor"/>
      </rPr>
      <t> A.St.-Hil. &amp; Naudin</t>
    </r>
  </si>
  <si>
    <r>
      <rPr>
        <i/>
        <sz val="12"/>
        <rFont val="Calibri (Corpo)"/>
      </rPr>
      <t>Paepalanthus chiquitensis</t>
    </r>
    <r>
      <rPr>
        <sz val="12"/>
        <rFont val="Calibri (Corpo)"/>
      </rPr>
      <t> Herzog</t>
    </r>
  </si>
  <si>
    <r>
      <rPr>
        <i/>
        <sz val="12"/>
        <rFont val="Calibri"/>
        <family val="2"/>
        <scheme val="minor"/>
      </rPr>
      <t>Fridericia platyphylla</t>
    </r>
    <r>
      <rPr>
        <sz val="12"/>
        <rFont val="Calibri"/>
        <family val="2"/>
        <scheme val="minor"/>
      </rPr>
      <t xml:space="preserve"> (Cham.) L.G.Lohmann</t>
    </r>
  </si>
  <si>
    <r>
      <rPr>
        <i/>
        <sz val="12"/>
        <rFont val="Calibri"/>
        <family val="2"/>
        <scheme val="minor"/>
      </rPr>
      <t>Copaifera langsdorffii </t>
    </r>
    <r>
      <rPr>
        <sz val="12"/>
        <rFont val="Calibri"/>
        <family val="2"/>
        <scheme val="minor"/>
      </rPr>
      <t>Desf.</t>
    </r>
  </si>
  <si>
    <r>
      <rPr>
        <i/>
        <sz val="12"/>
        <rFont val="Calibri"/>
        <family val="2"/>
        <scheme val="minor"/>
      </rPr>
      <t>Cordia alliodora</t>
    </r>
    <r>
      <rPr>
        <sz val="12"/>
        <rFont val="Calibri"/>
        <family val="2"/>
        <scheme val="minor"/>
      </rPr>
      <t> (Ruiz &amp; Pav.) Cham.</t>
    </r>
  </si>
  <si>
    <r>
      <rPr>
        <i/>
        <sz val="12"/>
        <rFont val="Calibri"/>
        <family val="2"/>
        <scheme val="minor"/>
      </rPr>
      <t>Dimorphandra mollis </t>
    </r>
    <r>
      <rPr>
        <sz val="12"/>
        <rFont val="Calibri"/>
        <family val="2"/>
        <scheme val="minor"/>
      </rPr>
      <t>Benth.</t>
    </r>
  </si>
  <si>
    <r>
      <rPr>
        <i/>
        <sz val="12"/>
        <rFont val="Calibri"/>
        <family val="2"/>
        <scheme val="minor"/>
      </rPr>
      <t>Senna alata</t>
    </r>
    <r>
      <rPr>
        <sz val="12"/>
        <rFont val="Calibri"/>
        <family val="2"/>
        <scheme val="minor"/>
      </rPr>
      <t> (L.) Roxb.</t>
    </r>
  </si>
  <si>
    <r>
      <rPr>
        <i/>
        <sz val="12"/>
        <rFont val="Calibri (Corpo)"/>
      </rPr>
      <t>Astronium fraxinifolium</t>
    </r>
    <r>
      <rPr>
        <sz val="12"/>
        <rFont val="Calibri (Corpo)"/>
      </rPr>
      <t> Schott</t>
    </r>
  </si>
  <si>
    <r>
      <rPr>
        <i/>
        <sz val="12"/>
        <rFont val="Calibri (Corpo)"/>
      </rPr>
      <t>Syagrus oleracea</t>
    </r>
    <r>
      <rPr>
        <sz val="12"/>
        <rFont val="Calibri (Corpo)"/>
      </rPr>
      <t xml:space="preserve"> (Mart.) Becc.</t>
    </r>
  </si>
  <si>
    <r>
      <rPr>
        <i/>
        <sz val="12"/>
        <rFont val="Calibri"/>
        <family val="2"/>
        <scheme val="minor"/>
      </rPr>
      <t>Tabebuia aurea</t>
    </r>
    <r>
      <rPr>
        <sz val="12"/>
        <rFont val="Calibri"/>
        <family val="2"/>
        <scheme val="minor"/>
      </rPr>
      <t> (Silva Manso) Benth. &amp; Hook.f. ex S.Moore</t>
    </r>
  </si>
  <si>
    <r>
      <rPr>
        <i/>
        <sz val="12"/>
        <rFont val="Calibri"/>
        <family val="2"/>
        <scheme val="minor"/>
      </rPr>
      <t>Handroanthus impetiginosus</t>
    </r>
    <r>
      <rPr>
        <sz val="12"/>
        <rFont val="Calibri"/>
        <family val="2"/>
        <scheme val="minor"/>
      </rPr>
      <t xml:space="preserve"> (Mart. ex DC.) Mattos</t>
    </r>
  </si>
  <si>
    <r>
      <rPr>
        <i/>
        <sz val="12"/>
        <rFont val="Calibri"/>
        <family val="2"/>
        <scheme val="minor"/>
      </rPr>
      <t>Machaerium opacum</t>
    </r>
    <r>
      <rPr>
        <sz val="12"/>
        <rFont val="Calibri"/>
        <family val="2"/>
        <scheme val="minor"/>
      </rPr>
      <t> Vogel</t>
    </r>
  </si>
  <si>
    <r>
      <rPr>
        <i/>
        <sz val="12"/>
        <rFont val="Calibri (Corpo)"/>
      </rPr>
      <t>Hymenaea courbaril</t>
    </r>
    <r>
      <rPr>
        <sz val="12"/>
        <rFont val="Calibri (Corpo)"/>
      </rPr>
      <t> L.</t>
    </r>
  </si>
  <si>
    <r>
      <rPr>
        <i/>
        <sz val="12"/>
        <rFont val="Calibri (Corpo)"/>
      </rPr>
      <t>Hymenaea stigonocarpa</t>
    </r>
    <r>
      <rPr>
        <sz val="12"/>
        <rFont val="Calibri (Corpo)"/>
      </rPr>
      <t> Mart. ex Hayne</t>
    </r>
  </si>
  <si>
    <r>
      <rPr>
        <i/>
        <sz val="12"/>
        <rFont val="Calibri"/>
        <family val="2"/>
        <scheme val="minor"/>
      </rPr>
      <t>Solanum lycocarpum</t>
    </r>
    <r>
      <rPr>
        <sz val="12"/>
        <rFont val="Calibri"/>
        <family val="2"/>
        <scheme val="minor"/>
      </rPr>
      <t> A.St.-Hil.</t>
    </r>
  </si>
  <si>
    <r>
      <rPr>
        <i/>
        <sz val="12"/>
        <rFont val="Calibri (Corpo)"/>
      </rPr>
      <t>Achyrocline satureioides</t>
    </r>
    <r>
      <rPr>
        <sz val="12"/>
        <rFont val="Calibri (Corpo)"/>
      </rPr>
      <t xml:space="preserve"> (Lam.) DC.</t>
    </r>
  </si>
  <si>
    <r>
      <rPr>
        <i/>
        <sz val="12"/>
        <rFont val="Calibri"/>
        <family val="2"/>
        <scheme val="minor"/>
      </rPr>
      <t xml:space="preserve">Simarouba versicolor </t>
    </r>
    <r>
      <rPr>
        <sz val="12"/>
        <rFont val="Calibri"/>
        <family val="2"/>
        <scheme val="minor"/>
      </rPr>
      <t>A.St.-Hil.</t>
    </r>
  </si>
  <si>
    <r>
      <rPr>
        <i/>
        <sz val="12"/>
        <rFont val="Calibri (Corpo)"/>
      </rPr>
      <t>Mimosa claussenii </t>
    </r>
    <r>
      <rPr>
        <sz val="12"/>
        <rFont val="Calibri (Corpo)"/>
      </rPr>
      <t>Benth.</t>
    </r>
  </si>
  <si>
    <r>
      <rPr>
        <i/>
        <sz val="12"/>
        <rFont val="Calibri (Corpo)"/>
      </rPr>
      <t>Buchenavia tomentosa</t>
    </r>
    <r>
      <rPr>
        <sz val="12"/>
        <rFont val="Calibri (Corpo)"/>
      </rPr>
      <t> Eichler</t>
    </r>
  </si>
  <si>
    <r>
      <rPr>
        <i/>
        <sz val="12"/>
        <rFont val="Calibri"/>
        <family val="2"/>
        <scheme val="minor"/>
      </rPr>
      <t>Chamaecrista orbiculata</t>
    </r>
    <r>
      <rPr>
        <sz val="12"/>
        <rFont val="Calibri"/>
        <family val="2"/>
        <scheme val="minor"/>
      </rPr>
      <t> (Benth.) H.S.Irwin &amp; Barneby</t>
    </r>
  </si>
  <si>
    <r>
      <rPr>
        <i/>
        <sz val="12"/>
        <rFont val="Calibri (Corpo)"/>
      </rPr>
      <t>Guazuma ulmifolia</t>
    </r>
    <r>
      <rPr>
        <sz val="12"/>
        <rFont val="Calibri (Corpo)"/>
      </rPr>
      <t xml:space="preserve"> Lam.</t>
    </r>
  </si>
  <si>
    <r>
      <rPr>
        <i/>
        <sz val="12"/>
        <rFont val="Calibri"/>
        <family val="2"/>
        <scheme val="minor"/>
      </rPr>
      <t xml:space="preserve">Lafoensia pacari </t>
    </r>
    <r>
      <rPr>
        <sz val="12"/>
        <rFont val="Calibri"/>
        <family val="2"/>
        <scheme val="minor"/>
      </rPr>
      <t>A.St.-Hil.</t>
    </r>
  </si>
  <si>
    <r>
      <rPr>
        <i/>
        <sz val="12"/>
        <rFont val="Calibri"/>
        <family val="2"/>
        <scheme val="minor"/>
      </rPr>
      <t>Kielmeyera coriacea</t>
    </r>
    <r>
      <rPr>
        <sz val="12"/>
        <rFont val="Calibri"/>
        <family val="2"/>
        <scheme val="minor"/>
      </rPr>
      <t xml:space="preserve"> Mart. &amp; Zucc.</t>
    </r>
  </si>
  <si>
    <r>
      <rPr>
        <i/>
        <sz val="12"/>
        <rFont val="Calibri"/>
        <family val="2"/>
        <scheme val="minor"/>
      </rPr>
      <t>Qualea grandiflora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</si>
  <si>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Qualea parviflora</t>
    </r>
    <r>
      <rPr>
        <sz val="12"/>
        <rFont val="Calibri"/>
        <family val="2"/>
        <scheme val="minor"/>
      </rPr>
      <t> Mart.</t>
    </r>
  </si>
  <si>
    <r>
      <rPr>
        <i/>
        <sz val="12"/>
        <rFont val="Calibri"/>
        <family val="2"/>
        <scheme val="minor"/>
      </rPr>
      <t>Caryocar brasiliense</t>
    </r>
    <r>
      <rPr>
        <sz val="12"/>
        <rFont val="Calibri"/>
        <family val="2"/>
        <scheme val="minor"/>
      </rPr>
      <t xml:space="preserve"> Cambess.</t>
    </r>
  </si>
  <si>
    <r>
      <rPr>
        <i/>
        <sz val="12"/>
        <rFont val="Calibri"/>
        <family val="2"/>
        <scheme val="minor"/>
      </rPr>
      <t>Pterodon emarginatus</t>
    </r>
    <r>
      <rPr>
        <sz val="12"/>
        <rFont val="Calibri"/>
        <family val="2"/>
        <scheme val="minor"/>
      </rPr>
      <t xml:space="preserve"> Vogel</t>
    </r>
  </si>
  <si>
    <r>
      <rPr>
        <i/>
        <sz val="12"/>
        <rFont val="Calibri (Corpo)"/>
      </rPr>
      <t>Bowdichia virgilioides</t>
    </r>
    <r>
      <rPr>
        <sz val="12"/>
        <rFont val="Calibri (Corpo)"/>
      </rPr>
      <t xml:space="preserve"> Kunth</t>
    </r>
  </si>
  <si>
    <r>
      <rPr>
        <i/>
        <sz val="12"/>
        <rFont val="Calibri"/>
        <family val="2"/>
        <scheme val="minor"/>
      </rPr>
      <t>Enterolobium contortisiliquum</t>
    </r>
    <r>
      <rPr>
        <sz val="12"/>
        <rFont val="Calibri"/>
        <family val="2"/>
        <scheme val="minor"/>
      </rPr>
      <t> (Vell.) Morong</t>
    </r>
  </si>
  <si>
    <r>
      <rPr>
        <i/>
        <sz val="12"/>
        <rFont val="Calibri"/>
        <family val="2"/>
        <scheme val="minor"/>
      </rPr>
      <t>Enterolobium gummiferum</t>
    </r>
    <r>
      <rPr>
        <sz val="12"/>
        <rFont val="Calibri"/>
        <family val="2"/>
        <scheme val="minor"/>
      </rPr>
      <t> (Mart.) J.F.Macbr.</t>
    </r>
  </si>
  <si>
    <r>
      <rPr>
        <i/>
        <sz val="12"/>
        <rFont val="Calibri"/>
        <family val="2"/>
        <scheme val="minor"/>
      </rPr>
      <t>Tachigali aurea</t>
    </r>
    <r>
      <rPr>
        <sz val="12"/>
        <rFont val="Calibri"/>
        <family val="2"/>
        <scheme val="minor"/>
      </rPr>
      <t xml:space="preserve"> Tul.</t>
    </r>
  </si>
  <si>
    <r>
      <rPr>
        <i/>
        <sz val="12"/>
        <rFont val="Calibri"/>
        <family val="2"/>
        <scheme val="minor"/>
      </rPr>
      <t>Magonia pubescens </t>
    </r>
    <r>
      <rPr>
        <sz val="12"/>
        <rFont val="Calibri"/>
        <family val="2"/>
        <scheme val="minor"/>
      </rPr>
      <t>A.St.-Hil.</t>
    </r>
  </si>
  <si>
    <t>Quantidade Miníma comercializada (kg)</t>
  </si>
  <si>
    <t>Brasília, 2021</t>
  </si>
  <si>
    <t>Sim</t>
  </si>
  <si>
    <t>47800 a 65000</t>
  </si>
  <si>
    <t>5500 a 12600</t>
  </si>
  <si>
    <t>Média sementes/kg</t>
  </si>
  <si>
    <t>Frutífera              (Fruto Comestível)</t>
  </si>
  <si>
    <t>Brasília, 2022</t>
  </si>
  <si>
    <t>Deferimento mínimos</t>
  </si>
  <si>
    <t xml:space="preserve">COMO PREENCHER: INSIRA AS QUANTIDADES PRETENDIDAS NA COLUNA "PEDIDO". OBSERVE O MÍNIMO POR ESPÉCIE. SE ESTE ESTIVER ADEQUADO A COLUNA "DEFERIMENTO" IRÁ SINALIZAR COM PEDIDO ACEITO OU RECUSADO PARA A DETERMINADA ESPÉCIE. NO VALOR TOTAL TEMOS O VALOR MÍNIMO DE 1000 REAIS POR PEDIDO. AO FINAL DA SOLICITAÇÃO A COLUNA "DEFERIMENTO MÍNIMO" TEM QUE ESTAR TODA ACEITA (VERDE) E O PEDIDO FINAL DEFERIDO. SOMENTE ASSIM O PEDIDO SERÁ RECEPCIONADO PELA NOSSA EQUIPE.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</si>
</sst>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-&quot;R$&quot;* #,##0.00_-;\-&quot;R$&quot;* #,##0.00_-;_-&quot;R$&quot;* &quot;-&quot;??_-;_-@_-"/>
    <numFmt numFmtId="166" formatCode="&quot;R$&quot;\ #,##0.00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sz val="11"/>
      <name val="Calibri (Corpo)_x0000_"/>
    </font>
    <font>
      <b/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 (Corpo)"/>
    </font>
    <font>
      <i/>
      <sz val="12"/>
      <name val="Calibri (Corpo)"/>
    </font>
    <font>
      <sz val="11"/>
      <color theme="1"/>
      <name val="Calibri (Corpo)_x0000_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8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/>
    <xf numFmtId="0" fontId="1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2" xfId="4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10" fillId="2" borderId="0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justify" vertical="center"/>
    </xf>
    <xf numFmtId="0" fontId="0" fillId="2" borderId="2" xfId="0" applyFill="1" applyBorder="1"/>
    <xf numFmtId="0" fontId="15" fillId="2" borderId="2" xfId="0" applyFont="1" applyFill="1" applyBorder="1" applyAlignment="1">
      <alignment horizontal="justify" vertical="center"/>
    </xf>
    <xf numFmtId="0" fontId="13" fillId="2" borderId="0" xfId="0" applyFont="1" applyFill="1" applyBorder="1" applyAlignment="1"/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vertical="top"/>
    </xf>
    <xf numFmtId="0" fontId="14" fillId="2" borderId="0" xfId="0" applyFon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44" fontId="0" fillId="0" borderId="1" xfId="0" applyNumberFormat="1" applyFont="1" applyFill="1" applyBorder="1"/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3" fillId="0" borderId="1" xfId="2" applyFont="1" applyFill="1" applyBorder="1" applyAlignment="1">
      <alignment horizontal="right" vertical="center"/>
    </xf>
    <xf numFmtId="1" fontId="2" fillId="0" borderId="1" xfId="0" applyNumberFormat="1" applyFont="1" applyFill="1" applyBorder="1"/>
    <xf numFmtId="1" fontId="23" fillId="0" borderId="1" xfId="0" applyNumberFormat="1" applyFont="1" applyFill="1" applyBorder="1"/>
    <xf numFmtId="0" fontId="26" fillId="0" borderId="1" xfId="2" applyFont="1" applyFill="1" applyBorder="1" applyAlignment="1">
      <alignment horizontal="right" vertical="center"/>
    </xf>
    <xf numFmtId="0" fontId="0" fillId="0" borderId="0" xfId="0" applyBorder="1"/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3" borderId="9" xfId="2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vertical="center"/>
    </xf>
    <xf numFmtId="0" fontId="8" fillId="0" borderId="12" xfId="2" applyFont="1" applyFill="1" applyBorder="1" applyAlignment="1">
      <alignment horizontal="left" vertical="center"/>
    </xf>
    <xf numFmtId="0" fontId="0" fillId="0" borderId="12" xfId="0" applyBorder="1"/>
    <xf numFmtId="0" fontId="13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vertical="center"/>
      <protection locked="0"/>
    </xf>
    <xf numFmtId="166" fontId="19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6" fontId="27" fillId="4" borderId="8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 applyAlignment="1">
      <alignment horizontal="right" wrapText="1"/>
    </xf>
    <xf numFmtId="0" fontId="6" fillId="4" borderId="2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right" wrapText="1"/>
      <protection locked="0"/>
    </xf>
    <xf numFmtId="0" fontId="1" fillId="0" borderId="21" xfId="0" applyFont="1" applyBorder="1" applyAlignment="1" applyProtection="1">
      <alignment horizontal="right"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5" fillId="5" borderId="0" xfId="0" applyFont="1" applyFill="1" applyAlignment="1">
      <alignment horizontal="center" wrapText="1"/>
    </xf>
    <xf numFmtId="0" fontId="21" fillId="2" borderId="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</cellXfs>
  <cellStyles count="5">
    <cellStyle name="Hiperlink" xfId="4" builtinId="8"/>
    <cellStyle name="Moeda" xfId="1" builtinId="4"/>
    <cellStyle name="Moeda 2" xfId="3" xr:uid="{00000000-0005-0000-0000-000002000000}"/>
    <cellStyle name="Normal" xfId="0" builtinId="0"/>
    <cellStyle name="Normal 2" xfId="2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448010</xdr:colOff>
      <xdr:row>3</xdr:row>
      <xdr:rowOff>59531</xdr:rowOff>
    </xdr:from>
    <xdr:to>
      <xdr:col>1</xdr:col>
      <xdr:colOff>3145312</xdr:colOff>
      <xdr:row>9</xdr:row>
      <xdr:rowOff>264974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10" y="59531"/>
          <a:ext cx="3276600" cy="2299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448010</xdr:colOff>
      <xdr:row>0</xdr:row>
      <xdr:rowOff>0</xdr:rowOff>
    </xdr:from>
    <xdr:to>
      <xdr:col>1</xdr:col>
      <xdr:colOff>3196112</xdr:colOff>
      <xdr:row>8</xdr:row>
      <xdr:rowOff>101600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10" y="0"/>
          <a:ext cx="3340769" cy="1998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c.org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rsc.org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95" zoomScaleNormal="95" zoomScalePageLayoutView="110" workbookViewId="0">
      <selection activeCell="K6" sqref="K6"/>
    </sheetView>
  </sheetViews>
  <sheetFormatPr defaultColWidth="11" defaultRowHeight="15.75"/>
  <cols>
    <col min="1" max="1" width="7.625" style="20" bestFit="1" customWidth="1"/>
    <col min="2" max="2" width="50.125" bestFit="1" customWidth="1"/>
    <col min="3" max="3" width="34.5" customWidth="1"/>
    <col min="4" max="4" width="16.125" customWidth="1"/>
    <col min="5" max="5" width="15.125" customWidth="1"/>
    <col min="6" max="6" width="18.625" style="20" bestFit="1" customWidth="1"/>
    <col min="7" max="7" width="13.5" customWidth="1"/>
    <col min="8" max="8" width="19.875" customWidth="1"/>
    <col min="9" max="9" width="19.75" customWidth="1"/>
  </cols>
  <sheetData>
    <row r="1" spans="1:9">
      <c r="A1" s="73" t="s">
        <v>202</v>
      </c>
      <c r="B1" s="73"/>
      <c r="C1" s="73"/>
      <c r="D1" s="73"/>
      <c r="E1" s="73"/>
      <c r="F1" s="73"/>
      <c r="G1" s="73"/>
      <c r="H1" s="73"/>
      <c r="I1" s="73"/>
    </row>
    <row r="2" spans="1:9" ht="33.75" customHeight="1">
      <c r="A2" s="73"/>
      <c r="B2" s="73"/>
      <c r="C2" s="73"/>
      <c r="D2" s="73"/>
      <c r="E2" s="73"/>
      <c r="F2" s="73"/>
      <c r="G2" s="73"/>
      <c r="H2" s="73"/>
      <c r="I2" s="73"/>
    </row>
    <row r="4" spans="1:9" ht="41.25" customHeight="1">
      <c r="A4" s="23"/>
      <c r="B4" s="14"/>
      <c r="C4" s="10" t="s">
        <v>97</v>
      </c>
      <c r="D4" s="10"/>
      <c r="E4" s="10"/>
      <c r="F4" s="47"/>
      <c r="G4" s="81" t="s">
        <v>105</v>
      </c>
      <c r="H4" s="81"/>
      <c r="I4" s="81"/>
    </row>
    <row r="5" spans="1:9" ht="26.25" customHeight="1">
      <c r="A5" s="23"/>
      <c r="B5" s="14"/>
      <c r="C5" s="11" t="s">
        <v>94</v>
      </c>
      <c r="D5" s="11"/>
      <c r="E5" s="11"/>
      <c r="F5" s="48"/>
      <c r="G5" s="82" t="s">
        <v>104</v>
      </c>
      <c r="H5" s="82"/>
      <c r="I5" s="82"/>
    </row>
    <row r="6" spans="1:9" ht="26.25" customHeight="1" thickBot="1">
      <c r="A6" s="23"/>
      <c r="B6" s="14"/>
      <c r="C6" s="12" t="s">
        <v>100</v>
      </c>
      <c r="D6" s="12"/>
      <c r="E6" s="12"/>
      <c r="F6" s="49"/>
      <c r="G6" s="12"/>
      <c r="H6" s="12"/>
      <c r="I6" s="17"/>
    </row>
    <row r="7" spans="1:9" ht="24" customHeight="1" thickBot="1">
      <c r="A7" s="23"/>
      <c r="B7" s="14"/>
      <c r="C7" s="15" t="s">
        <v>98</v>
      </c>
      <c r="D7" s="14"/>
      <c r="E7" s="14"/>
      <c r="F7" s="50"/>
      <c r="I7" s="19"/>
    </row>
    <row r="8" spans="1:9" ht="24" customHeight="1">
      <c r="A8" s="23"/>
      <c r="B8" s="14"/>
      <c r="C8" s="16" t="s">
        <v>95</v>
      </c>
      <c r="D8" s="14"/>
      <c r="E8" s="14"/>
      <c r="F8" s="50"/>
      <c r="G8" s="75" t="s">
        <v>99</v>
      </c>
      <c r="H8" s="76"/>
      <c r="I8" s="77"/>
    </row>
    <row r="9" spans="1:9" ht="24" customHeight="1" thickBot="1">
      <c r="A9" s="23"/>
      <c r="B9" s="14"/>
      <c r="C9" s="16" t="s">
        <v>96</v>
      </c>
      <c r="D9" s="14"/>
      <c r="E9" s="14"/>
      <c r="F9" s="50"/>
      <c r="G9" s="78">
        <v>2022000</v>
      </c>
      <c r="H9" s="79"/>
      <c r="I9" s="80"/>
    </row>
    <row r="10" spans="1:9" ht="24" customHeight="1" thickBot="1">
      <c r="A10" s="24"/>
      <c r="B10" s="17"/>
      <c r="C10" s="18" t="s">
        <v>106</v>
      </c>
      <c r="D10" s="17"/>
      <c r="E10" s="17"/>
      <c r="F10" s="24"/>
      <c r="G10" s="21"/>
      <c r="H10" s="21"/>
      <c r="I10" s="21"/>
    </row>
    <row r="11" spans="1:9" ht="30">
      <c r="A11" s="25"/>
      <c r="B11" s="27" t="s">
        <v>0</v>
      </c>
      <c r="C11" s="27" t="s">
        <v>1</v>
      </c>
      <c r="D11" s="27" t="s">
        <v>3</v>
      </c>
      <c r="E11" s="51" t="s">
        <v>93</v>
      </c>
      <c r="F11" s="65" t="s">
        <v>193</v>
      </c>
      <c r="G11" s="66" t="s">
        <v>92</v>
      </c>
      <c r="H11" s="63" t="s">
        <v>201</v>
      </c>
      <c r="I11" s="28" t="s">
        <v>103</v>
      </c>
    </row>
    <row r="12" spans="1:9">
      <c r="A12" s="26">
        <v>1</v>
      </c>
      <c r="B12" s="40" t="s">
        <v>127</v>
      </c>
      <c r="C12" s="1" t="s">
        <v>5</v>
      </c>
      <c r="D12" s="1" t="s">
        <v>7</v>
      </c>
      <c r="E12" s="52">
        <v>159.5</v>
      </c>
      <c r="F12" s="68">
        <v>0.5</v>
      </c>
      <c r="G12" s="70"/>
      <c r="H12" s="64" t="str">
        <f>IF(G12&lt;0.5,"PEDIDO RECUSADO","PEDIDO ACEITO")</f>
        <v>PEDIDO RECUSADO</v>
      </c>
      <c r="I12" s="29">
        <f t="shared" ref="I12:I43" si="0">G12*E12</f>
        <v>0</v>
      </c>
    </row>
    <row r="13" spans="1:9">
      <c r="A13" s="26">
        <v>2</v>
      </c>
      <c r="B13" s="40" t="s">
        <v>128</v>
      </c>
      <c r="C13" s="1" t="s">
        <v>9</v>
      </c>
      <c r="D13" s="1" t="s">
        <v>11</v>
      </c>
      <c r="E13" s="52">
        <v>79.8</v>
      </c>
      <c r="F13" s="68">
        <v>5</v>
      </c>
      <c r="G13" s="71"/>
      <c r="H13" s="64" t="str">
        <f>IF(G13&lt;5,"PEDIDO RECUSADO","PEDIDO ACEITO")</f>
        <v>PEDIDO RECUSADO</v>
      </c>
      <c r="I13" s="29">
        <f t="shared" si="0"/>
        <v>0</v>
      </c>
    </row>
    <row r="14" spans="1:9">
      <c r="A14" s="26">
        <v>3</v>
      </c>
      <c r="B14" s="40" t="s">
        <v>129</v>
      </c>
      <c r="C14" s="1" t="s">
        <v>12</v>
      </c>
      <c r="D14" s="1" t="s">
        <v>7</v>
      </c>
      <c r="E14" s="52">
        <v>159.5</v>
      </c>
      <c r="F14" s="68">
        <v>0.1</v>
      </c>
      <c r="G14" s="72"/>
      <c r="H14" s="64" t="str">
        <f>IF(G14&lt;0.1,"PEDIDO RECUSADO","PEDIDO ACEITO")</f>
        <v>PEDIDO RECUSADO</v>
      </c>
      <c r="I14" s="29">
        <f t="shared" si="0"/>
        <v>0</v>
      </c>
    </row>
    <row r="15" spans="1:9">
      <c r="A15" s="26">
        <v>4</v>
      </c>
      <c r="B15" s="40" t="s">
        <v>130</v>
      </c>
      <c r="C15" s="1" t="s">
        <v>107</v>
      </c>
      <c r="D15" s="1" t="s">
        <v>7</v>
      </c>
      <c r="E15" s="52">
        <v>16</v>
      </c>
      <c r="F15" s="68">
        <v>1</v>
      </c>
      <c r="G15" s="71"/>
      <c r="H15" s="64" t="str">
        <f>IF(G15&lt;1,"PEDIDO RECUSADO","PEDIDO ACEITO")</f>
        <v>PEDIDO RECUSADO</v>
      </c>
      <c r="I15" s="29">
        <f t="shared" si="0"/>
        <v>0</v>
      </c>
    </row>
    <row r="16" spans="1:9">
      <c r="A16" s="26">
        <v>5</v>
      </c>
      <c r="B16" s="41" t="s">
        <v>131</v>
      </c>
      <c r="C16" s="1" t="s">
        <v>108</v>
      </c>
      <c r="D16" s="1" t="s">
        <v>7</v>
      </c>
      <c r="E16" s="52">
        <v>24</v>
      </c>
      <c r="F16" s="68">
        <v>5</v>
      </c>
      <c r="G16" s="72"/>
      <c r="H16" s="64" t="str">
        <f>IF(G16&lt;5,"PEDIDO RECUSADO","PEDIDO ACEITO")</f>
        <v>PEDIDO RECUSADO</v>
      </c>
      <c r="I16" s="29">
        <f t="shared" si="0"/>
        <v>0</v>
      </c>
    </row>
    <row r="17" spans="1:9">
      <c r="A17" s="26">
        <v>6</v>
      </c>
      <c r="B17" s="40" t="s">
        <v>132</v>
      </c>
      <c r="C17" s="1" t="s">
        <v>15</v>
      </c>
      <c r="D17" s="1" t="s">
        <v>7</v>
      </c>
      <c r="E17" s="52">
        <v>24</v>
      </c>
      <c r="F17" s="68">
        <v>1</v>
      </c>
      <c r="G17" s="71"/>
      <c r="H17" s="64" t="str">
        <f>IF(G17&lt;1,"PEDIDO RECUSADO","PEDIDO ACEITO")</f>
        <v>PEDIDO RECUSADO</v>
      </c>
      <c r="I17" s="29">
        <f t="shared" si="0"/>
        <v>0</v>
      </c>
    </row>
    <row r="18" spans="1:9">
      <c r="A18" s="26">
        <v>7</v>
      </c>
      <c r="B18" s="40" t="s">
        <v>133</v>
      </c>
      <c r="C18" s="1" t="s">
        <v>16</v>
      </c>
      <c r="D18" s="1" t="s">
        <v>7</v>
      </c>
      <c r="E18" s="52">
        <v>159.5</v>
      </c>
      <c r="F18" s="68">
        <v>0.1</v>
      </c>
      <c r="G18" s="71"/>
      <c r="H18" s="64" t="str">
        <f>IF(G18&lt;0.1,"PEDIDO RECUSADO","PEDIDO ACEITO")</f>
        <v>PEDIDO RECUSADO</v>
      </c>
      <c r="I18" s="29">
        <f t="shared" si="0"/>
        <v>0</v>
      </c>
    </row>
    <row r="19" spans="1:9">
      <c r="A19" s="26">
        <v>8</v>
      </c>
      <c r="B19" s="39" t="s">
        <v>126</v>
      </c>
      <c r="C19" s="1" t="s">
        <v>18</v>
      </c>
      <c r="D19" s="1" t="s">
        <v>7</v>
      </c>
      <c r="E19" s="52">
        <v>159.5</v>
      </c>
      <c r="F19" s="68">
        <v>0.1</v>
      </c>
      <c r="G19" s="71"/>
      <c r="H19" s="64" t="str">
        <f>IF(G19&lt;0.1,"PEDIDO RECUSADO","PEDIDO ACEITO")</f>
        <v>PEDIDO RECUSADO</v>
      </c>
      <c r="I19" s="29">
        <f t="shared" si="0"/>
        <v>0</v>
      </c>
    </row>
    <row r="20" spans="1:9">
      <c r="A20" s="26">
        <v>9</v>
      </c>
      <c r="B20" s="41" t="s">
        <v>134</v>
      </c>
      <c r="C20" s="1" t="s">
        <v>20</v>
      </c>
      <c r="D20" s="1" t="s">
        <v>7</v>
      </c>
      <c r="E20" s="52">
        <v>63.8</v>
      </c>
      <c r="F20" s="68">
        <v>0.2</v>
      </c>
      <c r="G20" s="71"/>
      <c r="H20" s="64" t="str">
        <f>IF(G20&lt;0.2,"PEDIDO RECUSADO","PEDIDO ACEITO")</f>
        <v>PEDIDO RECUSADO</v>
      </c>
      <c r="I20" s="29">
        <f t="shared" si="0"/>
        <v>0</v>
      </c>
    </row>
    <row r="21" spans="1:9">
      <c r="A21" s="26">
        <v>10</v>
      </c>
      <c r="B21" s="40" t="s">
        <v>135</v>
      </c>
      <c r="C21" s="1" t="s">
        <v>22</v>
      </c>
      <c r="D21" s="1" t="s">
        <v>11</v>
      </c>
      <c r="E21" s="52">
        <v>79.8</v>
      </c>
      <c r="F21" s="68">
        <v>1</v>
      </c>
      <c r="G21" s="71"/>
      <c r="H21" s="64" t="str">
        <f>IF(G21&lt;1,"PEDIDO RECUSADO","PEDIDO ACEITO")</f>
        <v>PEDIDO RECUSADO</v>
      </c>
      <c r="I21" s="29">
        <f t="shared" si="0"/>
        <v>0</v>
      </c>
    </row>
    <row r="22" spans="1:9" s="34" customFormat="1">
      <c r="A22" s="26">
        <v>11</v>
      </c>
      <c r="B22" s="40" t="s">
        <v>136</v>
      </c>
      <c r="C22" s="1" t="s">
        <v>23</v>
      </c>
      <c r="D22" s="1" t="s">
        <v>7</v>
      </c>
      <c r="E22" s="52">
        <v>239.3</v>
      </c>
      <c r="F22" s="68">
        <v>0.2</v>
      </c>
      <c r="G22" s="72"/>
      <c r="H22" s="64" t="str">
        <f>IF(G22&lt;0.2,"PEDIDO RECUSADO","PEDIDO ACEITO")</f>
        <v>PEDIDO RECUSADO</v>
      </c>
      <c r="I22" s="33">
        <f t="shared" si="0"/>
        <v>0</v>
      </c>
    </row>
    <row r="23" spans="1:9">
      <c r="A23" s="26">
        <v>12</v>
      </c>
      <c r="B23" s="40" t="s">
        <v>137</v>
      </c>
      <c r="C23" s="1" t="s">
        <v>24</v>
      </c>
      <c r="D23" s="1" t="s">
        <v>7</v>
      </c>
      <c r="E23" s="52">
        <v>8</v>
      </c>
      <c r="F23" s="68">
        <v>5</v>
      </c>
      <c r="G23" s="72"/>
      <c r="H23" s="64" t="str">
        <f>IF(G23&lt;5,"PEDIDO RECUSADO","PEDIDO ACEITO")</f>
        <v>PEDIDO RECUSADO</v>
      </c>
      <c r="I23" s="29">
        <f t="shared" si="0"/>
        <v>0</v>
      </c>
    </row>
    <row r="24" spans="1:9">
      <c r="A24" s="26">
        <v>13</v>
      </c>
      <c r="B24" s="40" t="s">
        <v>138</v>
      </c>
      <c r="C24" s="1" t="s">
        <v>26</v>
      </c>
      <c r="D24" s="6" t="s">
        <v>28</v>
      </c>
      <c r="E24" s="52">
        <v>239.3</v>
      </c>
      <c r="F24" s="68">
        <v>0.5</v>
      </c>
      <c r="G24" s="72"/>
      <c r="H24" s="64" t="str">
        <f>IF(G24&lt;0.5,"PEDIDO RECUSADO","PEDIDO ACEITO")</f>
        <v>PEDIDO RECUSADO</v>
      </c>
      <c r="I24" s="29">
        <f t="shared" si="0"/>
        <v>0</v>
      </c>
    </row>
    <row r="25" spans="1:9">
      <c r="A25" s="26">
        <v>14</v>
      </c>
      <c r="B25" s="40" t="s">
        <v>139</v>
      </c>
      <c r="C25" s="1" t="s">
        <v>29</v>
      </c>
      <c r="D25" s="1" t="s">
        <v>7</v>
      </c>
      <c r="E25" s="52">
        <v>16</v>
      </c>
      <c r="F25" s="68">
        <v>1</v>
      </c>
      <c r="G25" s="72"/>
      <c r="H25" s="64" t="str">
        <f>IF(G25&lt;1,"PEDIDO RECUSADO","PEDIDO ACEITO")</f>
        <v>PEDIDO RECUSADO</v>
      </c>
      <c r="I25" s="29">
        <f t="shared" si="0"/>
        <v>0</v>
      </c>
    </row>
    <row r="26" spans="1:9">
      <c r="A26" s="26">
        <v>15</v>
      </c>
      <c r="B26" s="40" t="s">
        <v>140</v>
      </c>
      <c r="C26" s="1" t="s">
        <v>30</v>
      </c>
      <c r="D26" s="1" t="s">
        <v>7</v>
      </c>
      <c r="E26" s="52">
        <v>16</v>
      </c>
      <c r="F26" s="68">
        <v>5</v>
      </c>
      <c r="G26" s="72"/>
      <c r="H26" s="64" t="str">
        <f>IF(G26&lt;5,"PEDIDO RECUSADO","PEDIDO ACEITO")</f>
        <v>PEDIDO RECUSADO</v>
      </c>
      <c r="I26" s="29">
        <f t="shared" si="0"/>
        <v>0</v>
      </c>
    </row>
    <row r="27" spans="1:9">
      <c r="A27" s="26">
        <v>16</v>
      </c>
      <c r="B27" s="40" t="s">
        <v>141</v>
      </c>
      <c r="C27" s="1" t="s">
        <v>31</v>
      </c>
      <c r="D27" s="1" t="s">
        <v>7</v>
      </c>
      <c r="E27" s="52">
        <v>71.8</v>
      </c>
      <c r="F27" s="68">
        <v>1</v>
      </c>
      <c r="G27" s="72"/>
      <c r="H27" s="64" t="str">
        <f>IF(G27&lt;1,"PEDIDO RECUSADO","PEDIDO ACEITO")</f>
        <v>PEDIDO RECUSADO</v>
      </c>
      <c r="I27" s="29">
        <f t="shared" si="0"/>
        <v>0</v>
      </c>
    </row>
    <row r="28" spans="1:9">
      <c r="A28" s="26">
        <v>17</v>
      </c>
      <c r="B28" s="40" t="s">
        <v>142</v>
      </c>
      <c r="C28" s="1" t="s">
        <v>109</v>
      </c>
      <c r="D28" s="1" t="s">
        <v>7</v>
      </c>
      <c r="E28" s="52">
        <v>95.7</v>
      </c>
      <c r="F28" s="68">
        <v>3</v>
      </c>
      <c r="G28" s="72"/>
      <c r="H28" s="64" t="str">
        <f>IF(G28&lt;3,"PEDIDO RECUSADO","PEDIDO ACEITO")</f>
        <v>PEDIDO RECUSADO</v>
      </c>
      <c r="I28" s="29">
        <f t="shared" si="0"/>
        <v>0</v>
      </c>
    </row>
    <row r="29" spans="1:9" s="34" customFormat="1">
      <c r="A29" s="26">
        <v>18</v>
      </c>
      <c r="B29" s="40" t="s">
        <v>143</v>
      </c>
      <c r="C29" s="37" t="s">
        <v>110</v>
      </c>
      <c r="D29" s="37" t="s">
        <v>33</v>
      </c>
      <c r="E29" s="52">
        <v>79.8</v>
      </c>
      <c r="F29" s="68">
        <v>3</v>
      </c>
      <c r="G29" s="72"/>
      <c r="H29" s="64" t="str">
        <f>IF(G29&lt;3,"PEDIDO RECUSADO","PEDIDO ACEITO")</f>
        <v>PEDIDO RECUSADO</v>
      </c>
      <c r="I29" s="38">
        <f t="shared" si="0"/>
        <v>0</v>
      </c>
    </row>
    <row r="30" spans="1:9">
      <c r="A30" s="26">
        <v>19</v>
      </c>
      <c r="B30" s="41" t="s">
        <v>144</v>
      </c>
      <c r="C30" s="1" t="s">
        <v>111</v>
      </c>
      <c r="D30" s="1" t="s">
        <v>33</v>
      </c>
      <c r="E30" s="52">
        <v>95.7</v>
      </c>
      <c r="F30" s="68">
        <v>1</v>
      </c>
      <c r="G30" s="72"/>
      <c r="H30" s="64" t="str">
        <f>IF(G30&lt;1,"PEDIDO RECUSADO","PEDIDO ACEITO")</f>
        <v>PEDIDO RECUSADO</v>
      </c>
      <c r="I30" s="29">
        <f t="shared" si="0"/>
        <v>0</v>
      </c>
    </row>
    <row r="31" spans="1:9">
      <c r="A31" s="26">
        <v>20</v>
      </c>
      <c r="B31" s="40" t="s">
        <v>145</v>
      </c>
      <c r="C31" s="1" t="s">
        <v>112</v>
      </c>
      <c r="D31" s="1" t="s">
        <v>33</v>
      </c>
      <c r="E31" s="52">
        <v>95.7</v>
      </c>
      <c r="F31" s="68">
        <v>4.5</v>
      </c>
      <c r="G31" s="72"/>
      <c r="H31" s="64" t="str">
        <f>IF(G31&lt;4.5,"PEDIDO RECUSADO","PEDIDO ACEITO")</f>
        <v>PEDIDO RECUSADO</v>
      </c>
      <c r="I31" s="29">
        <f t="shared" si="0"/>
        <v>0</v>
      </c>
    </row>
    <row r="32" spans="1:9">
      <c r="A32" s="26">
        <v>21</v>
      </c>
      <c r="B32" s="41" t="s">
        <v>146</v>
      </c>
      <c r="C32" s="1" t="s">
        <v>113</v>
      </c>
      <c r="D32" s="1" t="s">
        <v>33</v>
      </c>
      <c r="E32" s="52">
        <v>95.7</v>
      </c>
      <c r="F32" s="68">
        <v>1</v>
      </c>
      <c r="G32" s="72"/>
      <c r="H32" s="64" t="str">
        <f>IF(G32&lt;1,"PEDIDO RECUSADO","PEDIDO ACEITO")</f>
        <v>PEDIDO RECUSADO</v>
      </c>
      <c r="I32" s="29">
        <f t="shared" si="0"/>
        <v>0</v>
      </c>
    </row>
    <row r="33" spans="1:9">
      <c r="A33" s="26">
        <v>22</v>
      </c>
      <c r="B33" s="40" t="s">
        <v>147</v>
      </c>
      <c r="C33" s="1" t="s">
        <v>114</v>
      </c>
      <c r="D33" s="1" t="s">
        <v>33</v>
      </c>
      <c r="E33" s="52">
        <v>159.5</v>
      </c>
      <c r="F33" s="68">
        <v>0.5</v>
      </c>
      <c r="G33" s="72"/>
      <c r="H33" s="64" t="str">
        <f>IF(G33&lt;0.5,"PEDIDO RECUSADO","PEDIDO ACEITO")</f>
        <v>PEDIDO RECUSADO</v>
      </c>
      <c r="I33" s="29">
        <f t="shared" si="0"/>
        <v>0</v>
      </c>
    </row>
    <row r="34" spans="1:9">
      <c r="A34" s="26">
        <v>23</v>
      </c>
      <c r="B34" s="41" t="s">
        <v>148</v>
      </c>
      <c r="C34" s="1" t="s">
        <v>115</v>
      </c>
      <c r="D34" s="1" t="s">
        <v>33</v>
      </c>
      <c r="E34" s="52">
        <v>95.7</v>
      </c>
      <c r="F34" s="68">
        <v>0.5</v>
      </c>
      <c r="G34" s="72"/>
      <c r="H34" s="64" t="str">
        <f t="shared" ref="H34:H72" si="1">IF(G34&lt;0.5,"PEDIDO RECUSADO","PEDIDO ACEITO")</f>
        <v>PEDIDO RECUSADO</v>
      </c>
      <c r="I34" s="29">
        <f t="shared" si="0"/>
        <v>0</v>
      </c>
    </row>
    <row r="35" spans="1:9">
      <c r="A35" s="26">
        <v>24</v>
      </c>
      <c r="B35" s="41" t="s">
        <v>149</v>
      </c>
      <c r="C35" s="1" t="s">
        <v>116</v>
      </c>
      <c r="D35" s="1" t="s">
        <v>33</v>
      </c>
      <c r="E35" s="52">
        <v>558.25</v>
      </c>
      <c r="F35" s="68">
        <v>0.2</v>
      </c>
      <c r="G35" s="72"/>
      <c r="H35" s="64" t="str">
        <f>IF(G35&lt;0.2,"PEDIDO RECUSADO","PEDIDO ACEITO")</f>
        <v>PEDIDO RECUSADO</v>
      </c>
      <c r="I35" s="29">
        <f t="shared" si="0"/>
        <v>0</v>
      </c>
    </row>
    <row r="36" spans="1:9">
      <c r="A36" s="26">
        <v>25</v>
      </c>
      <c r="B36" s="40" t="s">
        <v>150</v>
      </c>
      <c r="C36" s="1" t="s">
        <v>117</v>
      </c>
      <c r="D36" s="1" t="s">
        <v>33</v>
      </c>
      <c r="E36" s="52">
        <v>127.6</v>
      </c>
      <c r="F36" s="68">
        <v>0.3</v>
      </c>
      <c r="G36" s="72"/>
      <c r="H36" s="64" t="str">
        <f>IF(G36&lt;0.3,"PEDIDO RECUSADO","PEDIDO ACEITO")</f>
        <v>PEDIDO RECUSADO</v>
      </c>
      <c r="I36" s="29">
        <f t="shared" si="0"/>
        <v>0</v>
      </c>
    </row>
    <row r="37" spans="1:9">
      <c r="A37" s="26">
        <v>26</v>
      </c>
      <c r="B37" s="40" t="s">
        <v>151</v>
      </c>
      <c r="C37" s="1" t="s">
        <v>118</v>
      </c>
      <c r="D37" s="1" t="s">
        <v>33</v>
      </c>
      <c r="E37" s="52">
        <v>159.5</v>
      </c>
      <c r="F37" s="68">
        <v>0.1</v>
      </c>
      <c r="G37" s="72"/>
      <c r="H37" s="64" t="str">
        <f>IF(G37&lt;0.1,"PEDIDO RECUSADO","PEDIDO ACEITO")</f>
        <v>PEDIDO RECUSADO</v>
      </c>
      <c r="I37" s="29">
        <f t="shared" si="0"/>
        <v>0</v>
      </c>
    </row>
    <row r="38" spans="1:9">
      <c r="A38" s="26">
        <v>27</v>
      </c>
      <c r="B38" s="40" t="s">
        <v>152</v>
      </c>
      <c r="C38" s="1" t="s">
        <v>119</v>
      </c>
      <c r="D38" s="1" t="s">
        <v>33</v>
      </c>
      <c r="E38" s="52">
        <v>135.6</v>
      </c>
      <c r="F38" s="68">
        <v>0.5</v>
      </c>
      <c r="G38" s="72"/>
      <c r="H38" s="64" t="str">
        <f t="shared" si="1"/>
        <v>PEDIDO RECUSADO</v>
      </c>
      <c r="I38" s="29">
        <f t="shared" si="0"/>
        <v>0</v>
      </c>
    </row>
    <row r="39" spans="1:9">
      <c r="A39" s="26">
        <v>28</v>
      </c>
      <c r="B39" s="41" t="s">
        <v>153</v>
      </c>
      <c r="C39" s="1" t="s">
        <v>120</v>
      </c>
      <c r="D39" s="1" t="s">
        <v>33</v>
      </c>
      <c r="E39" s="52">
        <v>127.6</v>
      </c>
      <c r="F39" s="68">
        <v>2</v>
      </c>
      <c r="G39" s="72"/>
      <c r="H39" s="64" t="str">
        <f>IF(G39&lt;2,"PEDIDO RECUSADO","PEDIDO ACEITO")</f>
        <v>PEDIDO RECUSADO</v>
      </c>
      <c r="I39" s="29">
        <f t="shared" si="0"/>
        <v>0</v>
      </c>
    </row>
    <row r="40" spans="1:9">
      <c r="A40" s="26">
        <v>29</v>
      </c>
      <c r="B40" s="40" t="s">
        <v>154</v>
      </c>
      <c r="C40" s="1" t="s">
        <v>121</v>
      </c>
      <c r="D40" s="1" t="s">
        <v>33</v>
      </c>
      <c r="E40" s="52">
        <v>143.6</v>
      </c>
      <c r="F40" s="68">
        <v>3</v>
      </c>
      <c r="G40" s="72"/>
      <c r="H40" s="64" t="str">
        <f>IF(G40&lt;3,"PEDIDO RECUSADO","PEDIDO ACEITO")</f>
        <v>PEDIDO RECUSADO</v>
      </c>
      <c r="I40" s="29">
        <f t="shared" si="0"/>
        <v>0</v>
      </c>
    </row>
    <row r="41" spans="1:9">
      <c r="A41" s="26">
        <v>30</v>
      </c>
      <c r="B41" s="40" t="s">
        <v>155</v>
      </c>
      <c r="C41" s="1" t="s">
        <v>38</v>
      </c>
      <c r="D41" s="1" t="s">
        <v>7</v>
      </c>
      <c r="E41" s="52">
        <v>24</v>
      </c>
      <c r="F41" s="68">
        <v>2</v>
      </c>
      <c r="G41" s="71"/>
      <c r="H41" s="64" t="str">
        <f>IF(G41&lt;2,"PEDIDO RECUSADO","PEDIDO ACEITO")</f>
        <v>PEDIDO RECUSADO</v>
      </c>
      <c r="I41" s="29">
        <f t="shared" si="0"/>
        <v>0</v>
      </c>
    </row>
    <row r="42" spans="1:9">
      <c r="A42" s="26">
        <v>31</v>
      </c>
      <c r="B42" s="40" t="s">
        <v>156</v>
      </c>
      <c r="C42" s="1" t="s">
        <v>40</v>
      </c>
      <c r="D42" s="1" t="s">
        <v>7</v>
      </c>
      <c r="E42" s="52">
        <v>24</v>
      </c>
      <c r="F42" s="68">
        <v>3</v>
      </c>
      <c r="G42" s="71"/>
      <c r="H42" s="64" t="str">
        <f>IF(G42&lt;3,"PEDIDO RECUSADO","PEDIDO ACEITO")</f>
        <v>PEDIDO RECUSADO</v>
      </c>
      <c r="I42" s="29">
        <f t="shared" si="0"/>
        <v>0</v>
      </c>
    </row>
    <row r="43" spans="1:9">
      <c r="A43" s="26">
        <v>32</v>
      </c>
      <c r="B43" s="40" t="s">
        <v>157</v>
      </c>
      <c r="C43" s="1" t="s">
        <v>41</v>
      </c>
      <c r="D43" s="1" t="s">
        <v>7</v>
      </c>
      <c r="E43" s="52">
        <v>14.4</v>
      </c>
      <c r="F43" s="68">
        <v>4</v>
      </c>
      <c r="G43" s="71"/>
      <c r="H43" s="64" t="str">
        <f>IF(G43&lt;4,"PEDIDO RECUSADO","PEDIDO ACEITO")</f>
        <v>PEDIDO RECUSADO</v>
      </c>
      <c r="I43" s="29">
        <f t="shared" si="0"/>
        <v>0</v>
      </c>
    </row>
    <row r="44" spans="1:9">
      <c r="A44" s="26">
        <v>33</v>
      </c>
      <c r="B44" s="40" t="s">
        <v>158</v>
      </c>
      <c r="C44" s="1" t="s">
        <v>44</v>
      </c>
      <c r="D44" s="1" t="s">
        <v>7</v>
      </c>
      <c r="E44" s="52">
        <v>159.5</v>
      </c>
      <c r="F44" s="68">
        <v>0.1</v>
      </c>
      <c r="G44" s="71"/>
      <c r="H44" s="64" t="str">
        <f>IF(G44&lt;0.1,"PEDIDO RECUSADO","PEDIDO ACEITO")</f>
        <v>PEDIDO RECUSADO</v>
      </c>
      <c r="I44" s="29">
        <f t="shared" ref="I44:I75" si="2">G44*E44</f>
        <v>0</v>
      </c>
    </row>
    <row r="45" spans="1:9">
      <c r="A45" s="26">
        <v>34</v>
      </c>
      <c r="B45" s="40" t="s">
        <v>159</v>
      </c>
      <c r="C45" s="1" t="s">
        <v>45</v>
      </c>
      <c r="D45" s="1" t="s">
        <v>11</v>
      </c>
      <c r="E45" s="52">
        <v>319</v>
      </c>
      <c r="F45" s="68">
        <v>0.5</v>
      </c>
      <c r="G45" s="72"/>
      <c r="H45" s="64" t="str">
        <f t="shared" si="1"/>
        <v>PEDIDO RECUSADO</v>
      </c>
      <c r="I45" s="29">
        <f t="shared" si="2"/>
        <v>0</v>
      </c>
    </row>
    <row r="46" spans="1:9">
      <c r="A46" s="26">
        <v>35</v>
      </c>
      <c r="B46" s="41" t="s">
        <v>160</v>
      </c>
      <c r="C46" s="1" t="s">
        <v>47</v>
      </c>
      <c r="D46" s="1" t="s">
        <v>7</v>
      </c>
      <c r="E46" s="52">
        <v>71.8</v>
      </c>
      <c r="F46" s="68">
        <v>0.5</v>
      </c>
      <c r="G46" s="71"/>
      <c r="H46" s="64" t="str">
        <f t="shared" si="1"/>
        <v>PEDIDO RECUSADO</v>
      </c>
      <c r="I46" s="29">
        <f t="shared" si="2"/>
        <v>0</v>
      </c>
    </row>
    <row r="47" spans="1:9">
      <c r="A47" s="26">
        <v>36</v>
      </c>
      <c r="B47" s="40" t="s">
        <v>161</v>
      </c>
      <c r="C47" s="1" t="s">
        <v>48</v>
      </c>
      <c r="D47" s="1" t="s">
        <v>7</v>
      </c>
      <c r="E47" s="52">
        <v>159.5</v>
      </c>
      <c r="F47" s="68">
        <v>0.1</v>
      </c>
      <c r="G47" s="72"/>
      <c r="H47" s="64" t="str">
        <f>IF(G47&lt;0.1,"PEDIDO RECUSADO","PEDIDO ACEITO")</f>
        <v>PEDIDO RECUSADO</v>
      </c>
      <c r="I47" s="29">
        <f t="shared" si="2"/>
        <v>0</v>
      </c>
    </row>
    <row r="48" spans="1:9">
      <c r="A48" s="26">
        <v>37</v>
      </c>
      <c r="B48" s="41" t="s">
        <v>162</v>
      </c>
      <c r="C48" s="1" t="s">
        <v>122</v>
      </c>
      <c r="D48" s="1" t="s">
        <v>33</v>
      </c>
      <c r="E48" s="52">
        <v>151.6</v>
      </c>
      <c r="F48" s="68">
        <v>0.1</v>
      </c>
      <c r="G48" s="72"/>
      <c r="H48" s="64" t="str">
        <f>IF(G48&lt;0.1,"PEDIDO RECUSADO","PEDIDO ACEITO")</f>
        <v>PEDIDO RECUSADO</v>
      </c>
      <c r="I48" s="29">
        <f t="shared" si="2"/>
        <v>0</v>
      </c>
    </row>
    <row r="49" spans="1:9">
      <c r="A49" s="26">
        <v>38</v>
      </c>
      <c r="B49" s="40" t="s">
        <v>163</v>
      </c>
      <c r="C49" s="1" t="s">
        <v>50</v>
      </c>
      <c r="D49" s="1" t="s">
        <v>11</v>
      </c>
      <c r="E49" s="52">
        <v>159.5</v>
      </c>
      <c r="F49" s="68">
        <v>0.5</v>
      </c>
      <c r="G49" s="72"/>
      <c r="H49" s="64" t="str">
        <f t="shared" si="1"/>
        <v>PEDIDO RECUSADO</v>
      </c>
      <c r="I49" s="29">
        <f t="shared" si="2"/>
        <v>0</v>
      </c>
    </row>
    <row r="50" spans="1:9">
      <c r="A50" s="26">
        <v>39</v>
      </c>
      <c r="B50" s="40" t="s">
        <v>164</v>
      </c>
      <c r="C50" s="1" t="s">
        <v>51</v>
      </c>
      <c r="D50" s="1" t="s">
        <v>7</v>
      </c>
      <c r="E50" s="52">
        <v>63.8</v>
      </c>
      <c r="F50" s="68">
        <v>1</v>
      </c>
      <c r="G50" s="71"/>
      <c r="H50" s="64" t="str">
        <f>IF(G50&lt;1,"PEDIDO RECUSADO","PEDIDO ACEITO")</f>
        <v>PEDIDO RECUSADO</v>
      </c>
      <c r="I50" s="29">
        <f t="shared" si="2"/>
        <v>0</v>
      </c>
    </row>
    <row r="51" spans="1:9">
      <c r="A51" s="26">
        <v>40</v>
      </c>
      <c r="B51" s="40" t="s">
        <v>165</v>
      </c>
      <c r="C51" s="1" t="s">
        <v>52</v>
      </c>
      <c r="D51" s="1" t="s">
        <v>7</v>
      </c>
      <c r="E51" s="52">
        <v>127.6</v>
      </c>
      <c r="F51" s="68">
        <v>0.2</v>
      </c>
      <c r="G51" s="72"/>
      <c r="H51" s="64" t="str">
        <f>IF(G51&lt;0.2,"PEDIDO RECUSADO","PEDIDO ACEITO")</f>
        <v>PEDIDO RECUSADO</v>
      </c>
      <c r="I51" s="29">
        <f t="shared" si="2"/>
        <v>0</v>
      </c>
    </row>
    <row r="52" spans="1:9">
      <c r="A52" s="26">
        <v>41</v>
      </c>
      <c r="B52" s="40" t="s">
        <v>166</v>
      </c>
      <c r="C52" s="1" t="s">
        <v>54</v>
      </c>
      <c r="D52" s="1" t="s">
        <v>7</v>
      </c>
      <c r="E52" s="52">
        <v>239.3</v>
      </c>
      <c r="F52" s="68">
        <v>0.5</v>
      </c>
      <c r="G52" s="72"/>
      <c r="H52" s="64" t="str">
        <f t="shared" si="1"/>
        <v>PEDIDO RECUSADO</v>
      </c>
      <c r="I52" s="29">
        <f t="shared" si="2"/>
        <v>0</v>
      </c>
    </row>
    <row r="53" spans="1:9">
      <c r="A53" s="26">
        <v>42</v>
      </c>
      <c r="B53" s="40" t="s">
        <v>167</v>
      </c>
      <c r="C53" s="1" t="s">
        <v>55</v>
      </c>
      <c r="D53" s="1" t="s">
        <v>11</v>
      </c>
      <c r="E53" s="52">
        <v>47.9</v>
      </c>
      <c r="F53" s="68">
        <v>2</v>
      </c>
      <c r="G53" s="71"/>
      <c r="H53" s="64" t="str">
        <f>IF(G53&lt;2,"PEDIDO RECUSADO","PEDIDO ACEITO")</f>
        <v>PEDIDO RECUSADO</v>
      </c>
      <c r="I53" s="29">
        <f t="shared" si="2"/>
        <v>0</v>
      </c>
    </row>
    <row r="54" spans="1:9">
      <c r="A54" s="26">
        <v>43</v>
      </c>
      <c r="B54" s="41" t="s">
        <v>168</v>
      </c>
      <c r="C54" s="1" t="s">
        <v>56</v>
      </c>
      <c r="D54" s="1" t="s">
        <v>7</v>
      </c>
      <c r="E54" s="52">
        <v>63.8</v>
      </c>
      <c r="F54" s="68">
        <v>0.2</v>
      </c>
      <c r="G54" s="71"/>
      <c r="H54" s="64" t="str">
        <f>IF(G54&lt;0.2,"PEDIDO RECUSADO","PEDIDO ACEITO")</f>
        <v>PEDIDO RECUSADO</v>
      </c>
      <c r="I54" s="29">
        <f t="shared" si="2"/>
        <v>0</v>
      </c>
    </row>
    <row r="55" spans="1:9">
      <c r="A55" s="26">
        <v>44</v>
      </c>
      <c r="B55" s="41" t="s">
        <v>169</v>
      </c>
      <c r="C55" s="1" t="s">
        <v>58</v>
      </c>
      <c r="D55" s="1" t="s">
        <v>60</v>
      </c>
      <c r="E55" s="52">
        <v>19.2</v>
      </c>
      <c r="F55" s="68">
        <v>2</v>
      </c>
      <c r="G55" s="72"/>
      <c r="H55" s="64" t="str">
        <f>IF(G55&lt;2,"PEDIDO RECUSADO","PEDIDO ACEITO")</f>
        <v>PEDIDO RECUSADO</v>
      </c>
      <c r="I55" s="29">
        <f t="shared" si="2"/>
        <v>0</v>
      </c>
    </row>
    <row r="56" spans="1:9">
      <c r="A56" s="26">
        <v>45</v>
      </c>
      <c r="B56" s="40" t="s">
        <v>170</v>
      </c>
      <c r="C56" s="1" t="s">
        <v>62</v>
      </c>
      <c r="D56" s="1" t="s">
        <v>7</v>
      </c>
      <c r="E56" s="52">
        <v>175.5</v>
      </c>
      <c r="F56" s="68">
        <v>0.5</v>
      </c>
      <c r="G56" s="71"/>
      <c r="H56" s="64" t="str">
        <f t="shared" si="1"/>
        <v>PEDIDO RECUSADO</v>
      </c>
      <c r="I56" s="29">
        <f t="shared" si="2"/>
        <v>0</v>
      </c>
    </row>
    <row r="57" spans="1:9">
      <c r="A57" s="26">
        <v>46</v>
      </c>
      <c r="B57" s="40" t="s">
        <v>171</v>
      </c>
      <c r="C57" s="1" t="s">
        <v>63</v>
      </c>
      <c r="D57" s="1" t="s">
        <v>7</v>
      </c>
      <c r="E57" s="52">
        <v>175.5</v>
      </c>
      <c r="F57" s="68">
        <v>0.1</v>
      </c>
      <c r="G57" s="71"/>
      <c r="H57" s="64" t="str">
        <f>IF(G57&lt;0.1,"PEDIDO RECUSADO","PEDIDO ACEITO")</f>
        <v>PEDIDO RECUSADO</v>
      </c>
      <c r="I57" s="29">
        <f t="shared" si="2"/>
        <v>0</v>
      </c>
    </row>
    <row r="58" spans="1:9">
      <c r="A58" s="26">
        <v>47</v>
      </c>
      <c r="B58" s="40" t="s">
        <v>172</v>
      </c>
      <c r="C58" s="1" t="s">
        <v>64</v>
      </c>
      <c r="D58" s="1" t="s">
        <v>7</v>
      </c>
      <c r="E58" s="52">
        <v>47.9</v>
      </c>
      <c r="F58" s="68">
        <v>0.1</v>
      </c>
      <c r="G58" s="72"/>
      <c r="H58" s="64" t="str">
        <f>IF(G58&lt;0.1,"PEDIDO RECUSADO","PEDIDO ACEITO")</f>
        <v>PEDIDO RECUSADO</v>
      </c>
      <c r="I58" s="29">
        <f t="shared" si="2"/>
        <v>0</v>
      </c>
    </row>
    <row r="59" spans="1:9">
      <c r="A59" s="26">
        <v>48</v>
      </c>
      <c r="B59" s="41" t="s">
        <v>173</v>
      </c>
      <c r="C59" s="1" t="s">
        <v>65</v>
      </c>
      <c r="D59" s="1" t="s">
        <v>7</v>
      </c>
      <c r="E59" s="52">
        <v>39.9</v>
      </c>
      <c r="F59" s="68">
        <v>2</v>
      </c>
      <c r="G59" s="72"/>
      <c r="H59" s="64" t="str">
        <f>IF(G59&lt;2,"PEDIDO RECUSADO","PEDIDO ACEITO")</f>
        <v>PEDIDO RECUSADO</v>
      </c>
      <c r="I59" s="29">
        <f t="shared" si="2"/>
        <v>0</v>
      </c>
    </row>
    <row r="60" spans="1:9">
      <c r="A60" s="26">
        <v>49</v>
      </c>
      <c r="B60" s="41" t="s">
        <v>174</v>
      </c>
      <c r="C60" s="1" t="s">
        <v>67</v>
      </c>
      <c r="D60" s="1" t="s">
        <v>7</v>
      </c>
      <c r="E60" s="52">
        <v>52.7</v>
      </c>
      <c r="F60" s="68">
        <v>0.5</v>
      </c>
      <c r="G60" s="72"/>
      <c r="H60" s="64" t="str">
        <f t="shared" si="1"/>
        <v>PEDIDO RECUSADO</v>
      </c>
      <c r="I60" s="29">
        <f t="shared" si="2"/>
        <v>0</v>
      </c>
    </row>
    <row r="61" spans="1:9">
      <c r="A61" s="26">
        <v>50</v>
      </c>
      <c r="B61" s="40" t="s">
        <v>175</v>
      </c>
      <c r="C61" s="1" t="s">
        <v>68</v>
      </c>
      <c r="D61" s="6" t="s">
        <v>28</v>
      </c>
      <c r="E61" s="52">
        <v>111.7</v>
      </c>
      <c r="F61" s="68">
        <v>0.5</v>
      </c>
      <c r="G61" s="71"/>
      <c r="H61" s="64" t="str">
        <f t="shared" si="1"/>
        <v>PEDIDO RECUSADO</v>
      </c>
      <c r="I61" s="29">
        <f t="shared" si="2"/>
        <v>0</v>
      </c>
    </row>
    <row r="62" spans="1:9">
      <c r="A62" s="26">
        <v>51</v>
      </c>
      <c r="B62" s="41" t="s">
        <v>176</v>
      </c>
      <c r="C62" s="1" t="s">
        <v>71</v>
      </c>
      <c r="D62" s="1" t="s">
        <v>33</v>
      </c>
      <c r="E62" s="52">
        <v>239.3</v>
      </c>
      <c r="F62" s="68">
        <v>0.1</v>
      </c>
      <c r="G62" s="72"/>
      <c r="H62" s="64" t="str">
        <f>IF(G62&lt;0.1,"PEDIDO RECUSADO","PEDIDO ACEITO")</f>
        <v>PEDIDO RECUSADO</v>
      </c>
      <c r="I62" s="29">
        <f t="shared" si="2"/>
        <v>0</v>
      </c>
    </row>
    <row r="63" spans="1:9">
      <c r="A63" s="26">
        <v>52</v>
      </c>
      <c r="B63" s="40" t="s">
        <v>177</v>
      </c>
      <c r="C63" s="1" t="s">
        <v>72</v>
      </c>
      <c r="D63" s="1" t="s">
        <v>7</v>
      </c>
      <c r="E63" s="52">
        <v>55.9</v>
      </c>
      <c r="F63" s="68">
        <v>2</v>
      </c>
      <c r="G63" s="71"/>
      <c r="H63" s="64" t="str">
        <f>IF(G63&lt;2,"PEDIDO RECUSADO","PEDIDO ACEITO")</f>
        <v>PEDIDO RECUSADO</v>
      </c>
      <c r="I63" s="29">
        <f t="shared" si="2"/>
        <v>0</v>
      </c>
    </row>
    <row r="64" spans="1:9">
      <c r="A64" s="26">
        <v>53</v>
      </c>
      <c r="B64" s="41" t="s">
        <v>178</v>
      </c>
      <c r="C64" s="1" t="s">
        <v>74</v>
      </c>
      <c r="D64" s="1" t="s">
        <v>11</v>
      </c>
      <c r="E64" s="52">
        <v>239.3</v>
      </c>
      <c r="F64" s="68">
        <v>2</v>
      </c>
      <c r="G64" s="72"/>
      <c r="H64" s="64" t="str">
        <f>IF(G64&lt;2,"PEDIDO RECUSADO","PEDIDO ACEITO")</f>
        <v>PEDIDO RECUSADO</v>
      </c>
      <c r="I64" s="29">
        <f t="shared" si="2"/>
        <v>0</v>
      </c>
    </row>
    <row r="65" spans="1:9">
      <c r="A65" s="26">
        <v>54</v>
      </c>
      <c r="B65" s="41" t="s">
        <v>179</v>
      </c>
      <c r="C65" s="1" t="s">
        <v>75</v>
      </c>
      <c r="D65" s="1" t="s">
        <v>7</v>
      </c>
      <c r="E65" s="52">
        <v>79.8</v>
      </c>
      <c r="F65" s="68">
        <v>0.5</v>
      </c>
      <c r="G65" s="72"/>
      <c r="H65" s="64" t="str">
        <f t="shared" si="1"/>
        <v>PEDIDO RECUSADO</v>
      </c>
      <c r="I65" s="29">
        <f t="shared" si="2"/>
        <v>0</v>
      </c>
    </row>
    <row r="66" spans="1:9">
      <c r="A66" s="26">
        <v>55</v>
      </c>
      <c r="B66" s="40" t="s">
        <v>180</v>
      </c>
      <c r="C66" s="1" t="s">
        <v>123</v>
      </c>
      <c r="D66" s="1" t="s">
        <v>28</v>
      </c>
      <c r="E66" s="52">
        <v>398.8</v>
      </c>
      <c r="F66" s="68">
        <v>5</v>
      </c>
      <c r="G66" s="72"/>
      <c r="H66" s="64" t="str">
        <f>IF(G66&lt;5,"PEDIDO RECUSADO","PEDIDO ACEITO")</f>
        <v>PEDIDO RECUSADO</v>
      </c>
      <c r="I66" s="29">
        <f t="shared" si="2"/>
        <v>0</v>
      </c>
    </row>
    <row r="67" spans="1:9">
      <c r="A67" s="26">
        <v>56</v>
      </c>
      <c r="B67" s="41" t="s">
        <v>181</v>
      </c>
      <c r="C67" s="1" t="s">
        <v>76</v>
      </c>
      <c r="D67" s="6" t="s">
        <v>7</v>
      </c>
      <c r="E67" s="52">
        <v>159.5</v>
      </c>
      <c r="F67" s="68">
        <v>0.2</v>
      </c>
      <c r="G67" s="71"/>
      <c r="H67" s="64" t="str">
        <f>IF(G67&lt;0.2,"PEDIDO RECUSADO","PEDIDO ACEITO")</f>
        <v>PEDIDO RECUSADO</v>
      </c>
      <c r="I67" s="29">
        <f t="shared" si="2"/>
        <v>0</v>
      </c>
    </row>
    <row r="68" spans="1:9">
      <c r="A68" s="26">
        <v>57</v>
      </c>
      <c r="B68" s="40" t="s">
        <v>182</v>
      </c>
      <c r="C68" s="1" t="s">
        <v>77</v>
      </c>
      <c r="D68" s="1" t="s">
        <v>28</v>
      </c>
      <c r="E68" s="52">
        <v>159.5</v>
      </c>
      <c r="F68" s="68">
        <v>0.1</v>
      </c>
      <c r="G68" s="71"/>
      <c r="H68" s="64" t="str">
        <f>IF(G68&lt;0.1,"PEDIDO RECUSADO","PEDIDO ACEITO")</f>
        <v>PEDIDO RECUSADO</v>
      </c>
      <c r="I68" s="29">
        <f t="shared" si="2"/>
        <v>0</v>
      </c>
    </row>
    <row r="69" spans="1:9">
      <c r="A69" s="26">
        <v>58</v>
      </c>
      <c r="B69" s="40" t="s">
        <v>183</v>
      </c>
      <c r="C69" s="1" t="s">
        <v>79</v>
      </c>
      <c r="D69" s="6" t="s">
        <v>28</v>
      </c>
      <c r="E69" s="52">
        <v>159.5</v>
      </c>
      <c r="F69" s="68">
        <v>0.1</v>
      </c>
      <c r="G69" s="71"/>
      <c r="H69" s="64" t="str">
        <f>IF(G69&lt;0.1,"PEDIDO RECUSADO","PEDIDO ACEITO")</f>
        <v>PEDIDO RECUSADO</v>
      </c>
      <c r="I69" s="29">
        <f t="shared" si="2"/>
        <v>0</v>
      </c>
    </row>
    <row r="70" spans="1:9">
      <c r="A70" s="26">
        <v>59</v>
      </c>
      <c r="B70" s="40" t="s">
        <v>184</v>
      </c>
      <c r="C70" s="1" t="s">
        <v>81</v>
      </c>
      <c r="D70" s="6" t="s">
        <v>28</v>
      </c>
      <c r="E70" s="52">
        <v>191.4</v>
      </c>
      <c r="F70" s="68">
        <v>0.1</v>
      </c>
      <c r="G70" s="72"/>
      <c r="H70" s="64" t="str">
        <f>IF(G70&lt;0.1,"PEDIDO RECUSADO","PEDIDO ACEITO")</f>
        <v>PEDIDO RECUSADO</v>
      </c>
      <c r="I70" s="29">
        <f t="shared" si="2"/>
        <v>0</v>
      </c>
    </row>
    <row r="71" spans="1:9">
      <c r="A71" s="26">
        <v>60</v>
      </c>
      <c r="B71" s="40" t="s">
        <v>185</v>
      </c>
      <c r="C71" s="1" t="s">
        <v>83</v>
      </c>
      <c r="D71" s="6" t="s">
        <v>28</v>
      </c>
      <c r="E71" s="52">
        <v>239.3</v>
      </c>
      <c r="F71" s="68">
        <v>0.5</v>
      </c>
      <c r="G71" s="72"/>
      <c r="H71" s="64" t="str">
        <f t="shared" si="1"/>
        <v>PEDIDO RECUSADO</v>
      </c>
      <c r="I71" s="29">
        <f t="shared" si="2"/>
        <v>0</v>
      </c>
    </row>
    <row r="72" spans="1:9">
      <c r="A72" s="26">
        <v>61</v>
      </c>
      <c r="B72" s="40" t="s">
        <v>186</v>
      </c>
      <c r="C72" s="1" t="s">
        <v>84</v>
      </c>
      <c r="D72" s="6" t="s">
        <v>7</v>
      </c>
      <c r="E72" s="52">
        <v>24</v>
      </c>
      <c r="F72" s="68">
        <v>0.5</v>
      </c>
      <c r="G72" s="72"/>
      <c r="H72" s="64" t="str">
        <f t="shared" si="1"/>
        <v>PEDIDO RECUSADO</v>
      </c>
      <c r="I72" s="29">
        <f t="shared" si="2"/>
        <v>0</v>
      </c>
    </row>
    <row r="73" spans="1:9">
      <c r="A73" s="26">
        <v>62</v>
      </c>
      <c r="B73" s="40" t="s">
        <v>187</v>
      </c>
      <c r="C73" s="1" t="s">
        <v>124</v>
      </c>
      <c r="D73" s="1" t="s">
        <v>7</v>
      </c>
      <c r="E73" s="52">
        <v>19.2</v>
      </c>
      <c r="F73" s="68">
        <v>2</v>
      </c>
      <c r="G73" s="71"/>
      <c r="H73" s="64" t="str">
        <f>IF(G73&lt;2,"PEDIDO RECUSADO","PEDIDO ACEITO")</f>
        <v>PEDIDO RECUSADO</v>
      </c>
      <c r="I73" s="29">
        <f t="shared" si="2"/>
        <v>0</v>
      </c>
    </row>
    <row r="74" spans="1:9">
      <c r="A74" s="26">
        <v>63</v>
      </c>
      <c r="B74" s="41" t="s">
        <v>188</v>
      </c>
      <c r="C74" s="1" t="s">
        <v>125</v>
      </c>
      <c r="D74" s="1" t="s">
        <v>7</v>
      </c>
      <c r="E74" s="52">
        <v>47.9</v>
      </c>
      <c r="F74" s="68">
        <v>0.1</v>
      </c>
      <c r="G74" s="71"/>
      <c r="H74" s="64" t="str">
        <f>IF(G74&lt;0.1,"PEDIDO RECUSADO","PEDIDO ACEITO")</f>
        <v>PEDIDO RECUSADO</v>
      </c>
      <c r="I74" s="29">
        <f t="shared" si="2"/>
        <v>0</v>
      </c>
    </row>
    <row r="75" spans="1:9">
      <c r="A75" s="26">
        <v>64</v>
      </c>
      <c r="B75" s="40" t="s">
        <v>189</v>
      </c>
      <c r="C75" s="1" t="s">
        <v>87</v>
      </c>
      <c r="D75" s="1" t="s">
        <v>7</v>
      </c>
      <c r="E75" s="52">
        <v>39.9</v>
      </c>
      <c r="F75" s="68">
        <v>0.1</v>
      </c>
      <c r="G75" s="71"/>
      <c r="H75" s="64" t="str">
        <f>IF(G75&lt;0.1,"PEDIDO RECUSADO","PEDIDO ACEITO")</f>
        <v>PEDIDO RECUSADO</v>
      </c>
      <c r="I75" s="29">
        <f t="shared" si="2"/>
        <v>0</v>
      </c>
    </row>
    <row r="76" spans="1:9">
      <c r="A76" s="26">
        <v>65</v>
      </c>
      <c r="B76" s="40" t="s">
        <v>190</v>
      </c>
      <c r="C76" s="1" t="s">
        <v>88</v>
      </c>
      <c r="D76" s="1" t="s">
        <v>7</v>
      </c>
      <c r="E76" s="52">
        <v>159.5</v>
      </c>
      <c r="F76" s="68">
        <v>2</v>
      </c>
      <c r="G76" s="71"/>
      <c r="H76" s="64" t="str">
        <f>IF(G76&lt;2,"PEDIDO RECUSADO","PEDIDO ACEITO")</f>
        <v>PEDIDO RECUSADO</v>
      </c>
      <c r="I76" s="29">
        <f t="shared" ref="I76:I78" si="3">G76*E76</f>
        <v>0</v>
      </c>
    </row>
    <row r="77" spans="1:9">
      <c r="A77" s="26">
        <v>66</v>
      </c>
      <c r="B77" s="40" t="s">
        <v>191</v>
      </c>
      <c r="C77" s="1" t="s">
        <v>89</v>
      </c>
      <c r="D77" s="1" t="s">
        <v>7</v>
      </c>
      <c r="E77" s="52">
        <v>47.9</v>
      </c>
      <c r="F77" s="68">
        <v>0.1</v>
      </c>
      <c r="G77" s="71"/>
      <c r="H77" s="64" t="str">
        <f>IF(G77&lt;0.1,"PEDIDO RECUSADO","PEDIDO ACEITO")</f>
        <v>PEDIDO RECUSADO</v>
      </c>
      <c r="I77" s="29">
        <f t="shared" si="3"/>
        <v>0</v>
      </c>
    </row>
    <row r="78" spans="1:9">
      <c r="A78" s="26">
        <v>67</v>
      </c>
      <c r="B78" s="40" t="s">
        <v>192</v>
      </c>
      <c r="C78" s="53" t="s">
        <v>90</v>
      </c>
      <c r="D78" s="1" t="s">
        <v>7</v>
      </c>
      <c r="E78" s="52">
        <v>24</v>
      </c>
      <c r="F78" s="68">
        <v>2</v>
      </c>
      <c r="G78" s="72"/>
      <c r="H78" s="64" t="str">
        <f>IF(G78&lt;2,"PEDIDO RECUSADO","PEDIDO ACEITO")</f>
        <v>PEDIDO RECUSADO</v>
      </c>
      <c r="I78" s="29">
        <f t="shared" si="3"/>
        <v>0</v>
      </c>
    </row>
    <row r="79" spans="1:9" ht="31.5" customHeight="1" thickBot="1">
      <c r="A79" s="54"/>
      <c r="B79" s="55" t="s">
        <v>101</v>
      </c>
      <c r="C79" s="61"/>
      <c r="D79" s="60"/>
      <c r="E79" s="56"/>
      <c r="F79" s="57"/>
      <c r="G79" s="67"/>
      <c r="H79" s="58"/>
      <c r="I79" s="59">
        <f>SUM(I12:I78)</f>
        <v>0</v>
      </c>
    </row>
    <row r="80" spans="1:9" ht="31.5" customHeight="1" thickBot="1">
      <c r="A80" s="84"/>
      <c r="B80" s="85"/>
      <c r="C80" s="86"/>
      <c r="D80" s="85"/>
      <c r="E80" s="85"/>
      <c r="F80" s="85"/>
      <c r="G80" s="87"/>
      <c r="H80" s="69"/>
      <c r="I80" s="62" t="str">
        <f>IF(I79&gt;=1000,"PEDIDO DEFERIDO","PEDIDO INDEFERIDO")</f>
        <v>PEDIDO INDEFERIDO</v>
      </c>
    </row>
    <row r="81" spans="1:9">
      <c r="A81" s="23"/>
      <c r="B81" s="13"/>
      <c r="C81" s="13"/>
      <c r="D81" s="13"/>
      <c r="E81" s="13"/>
      <c r="F81" s="23"/>
      <c r="G81" s="13"/>
      <c r="H81" s="13"/>
      <c r="I81" s="13"/>
    </row>
    <row r="82" spans="1:9" ht="18" customHeight="1">
      <c r="A82" s="83" t="s">
        <v>102</v>
      </c>
      <c r="B82" s="83"/>
      <c r="C82" s="13"/>
      <c r="D82" s="13"/>
      <c r="E82" s="13"/>
      <c r="F82" s="23"/>
      <c r="G82" s="13"/>
      <c r="H82" s="13"/>
      <c r="I82" s="13"/>
    </row>
    <row r="83" spans="1:9" ht="24.75" customHeight="1">
      <c r="A83" s="74" t="s">
        <v>200</v>
      </c>
      <c r="B83" s="74"/>
      <c r="C83" s="13"/>
      <c r="D83" s="13"/>
      <c r="E83" s="13"/>
      <c r="F83" s="23"/>
      <c r="G83" s="13"/>
      <c r="H83" s="13"/>
      <c r="I83" s="13"/>
    </row>
    <row r="84" spans="1:9">
      <c r="A84" s="23"/>
      <c r="B84" s="13"/>
      <c r="C84" s="13"/>
      <c r="D84" s="13"/>
      <c r="E84" s="13"/>
      <c r="F84" s="23"/>
      <c r="G84" s="13"/>
      <c r="H84" s="13"/>
      <c r="I84" s="13"/>
    </row>
    <row r="85" spans="1:9" ht="18.75">
      <c r="A85" s="23"/>
      <c r="B85" s="22"/>
      <c r="C85" s="13"/>
      <c r="D85" s="13"/>
      <c r="E85" s="13"/>
      <c r="F85" s="23"/>
      <c r="G85" s="13"/>
      <c r="H85" s="13"/>
      <c r="I85" s="13"/>
    </row>
    <row r="86" spans="1:9">
      <c r="A86" s="23"/>
      <c r="B86" s="13"/>
      <c r="C86" s="13"/>
      <c r="D86" s="13"/>
      <c r="E86" s="13"/>
      <c r="F86" s="23"/>
      <c r="G86" s="13"/>
      <c r="H86" s="13"/>
      <c r="I86" s="13"/>
    </row>
    <row r="87" spans="1:9">
      <c r="A87" s="23"/>
      <c r="B87" s="13"/>
      <c r="C87" s="13"/>
      <c r="D87" s="13"/>
      <c r="E87" s="13"/>
      <c r="F87" s="23"/>
      <c r="G87" s="13"/>
      <c r="H87" s="13"/>
      <c r="I87" s="13"/>
    </row>
  </sheetData>
  <sheetProtection algorithmName="SHA-512" hashValue="Pa3W+M0AkZxNkUE7Y4K3qE5bJDW3ZIe8dvkh8cYpzJjaG1EClphr1W9vsu4GNUbXP80U/x1yeUBvvDD4kmU13A==" saltValue="7v/E7T6/Fj6/HgLsllIcJA==" spinCount="100000" sheet="1"/>
  <sortState xmlns:xlrd2="http://schemas.microsoft.com/office/spreadsheetml/2017/richdata2" ref="A12:I79">
    <sortCondition ref="C11:C79"/>
  </sortState>
  <mergeCells count="8">
    <mergeCell ref="A1:I2"/>
    <mergeCell ref="A83:B83"/>
    <mergeCell ref="G8:I8"/>
    <mergeCell ref="G9:I9"/>
    <mergeCell ref="G4:I4"/>
    <mergeCell ref="G5:I5"/>
    <mergeCell ref="A82:B82"/>
    <mergeCell ref="A80:G80"/>
  </mergeCells>
  <conditionalFormatting sqref="H12:H78">
    <cfRule type="cellIs" dxfId="3" priority="3" operator="equal">
      <formula>"PEDIDO ACEITO"</formula>
    </cfRule>
    <cfRule type="cellIs" dxfId="2" priority="4" operator="equal">
      <formula>"PEDIDO RECUSADO"</formula>
    </cfRule>
  </conditionalFormatting>
  <conditionalFormatting sqref="I80">
    <cfRule type="cellIs" dxfId="1" priority="1" operator="equal">
      <formula>"PEDIDO DEFERIDO"</formula>
    </cfRule>
    <cfRule type="cellIs" dxfId="0" priority="2" operator="equal">
      <formula>"INDEFERIDO"</formula>
    </cfRule>
  </conditionalFormatting>
  <hyperlinks>
    <hyperlink ref="C6" r:id="rId1" display="http://www.rsc.org.br/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zoomScale="75" workbookViewId="0">
      <selection activeCell="K7" sqref="K7"/>
    </sheetView>
  </sheetViews>
  <sheetFormatPr defaultColWidth="11" defaultRowHeight="15.75"/>
  <cols>
    <col min="1" max="1" width="7.625" style="20" bestFit="1" customWidth="1"/>
    <col min="2" max="2" width="50.125" bestFit="1" customWidth="1"/>
    <col min="3" max="3" width="34.5" bestFit="1" customWidth="1"/>
    <col min="4" max="4" width="15.125" bestFit="1" customWidth="1"/>
    <col min="5" max="5" width="13.625" bestFit="1" customWidth="1"/>
    <col min="6" max="6" width="18.625" bestFit="1" customWidth="1"/>
    <col min="7" max="7" width="13.5" customWidth="1"/>
    <col min="8" max="8" width="16.125" customWidth="1"/>
  </cols>
  <sheetData>
    <row r="1" spans="1:9" ht="23.25">
      <c r="A1" s="23"/>
      <c r="B1" s="14"/>
      <c r="C1" s="10" t="s">
        <v>97</v>
      </c>
      <c r="D1" s="10"/>
      <c r="E1" s="10"/>
      <c r="F1" s="10"/>
      <c r="G1" s="10"/>
      <c r="H1" s="10"/>
    </row>
    <row r="2" spans="1:9">
      <c r="A2" s="23"/>
      <c r="B2" s="14"/>
      <c r="C2" s="11" t="s">
        <v>94</v>
      </c>
      <c r="D2" s="11"/>
      <c r="E2" s="11"/>
      <c r="F2" s="11"/>
      <c r="G2" s="11"/>
      <c r="H2" s="11"/>
    </row>
    <row r="3" spans="1:9" ht="16.5" thickBot="1">
      <c r="A3" s="23"/>
      <c r="B3" s="14"/>
      <c r="C3" s="12" t="s">
        <v>100</v>
      </c>
      <c r="D3" s="12"/>
      <c r="E3" s="12"/>
      <c r="F3" s="12"/>
      <c r="G3" s="12"/>
      <c r="H3" s="12"/>
    </row>
    <row r="4" spans="1:9" ht="18.75">
      <c r="A4" s="23"/>
      <c r="B4" s="14"/>
      <c r="C4" s="15" t="s">
        <v>98</v>
      </c>
      <c r="D4" s="14"/>
      <c r="E4" s="14"/>
      <c r="F4" s="14"/>
      <c r="G4" s="14"/>
      <c r="H4" s="13"/>
    </row>
    <row r="5" spans="1:9" ht="18.75">
      <c r="A5" s="23"/>
      <c r="B5" s="14"/>
      <c r="C5" s="16" t="s">
        <v>95</v>
      </c>
      <c r="D5" s="14"/>
      <c r="E5" s="14"/>
      <c r="F5" s="14"/>
      <c r="G5" s="14"/>
      <c r="H5" s="14"/>
      <c r="I5" s="46"/>
    </row>
    <row r="6" spans="1:9" ht="18.75">
      <c r="A6" s="23"/>
      <c r="B6" s="14"/>
      <c r="C6" s="16" t="s">
        <v>96</v>
      </c>
      <c r="D6" s="14"/>
      <c r="E6" s="14"/>
      <c r="F6" s="14"/>
      <c r="G6" s="14"/>
      <c r="H6" s="14"/>
      <c r="I6" s="46"/>
    </row>
    <row r="7" spans="1:9" ht="19.5" thickBot="1">
      <c r="A7" s="24"/>
      <c r="B7" s="17"/>
      <c r="C7" s="18" t="s">
        <v>106</v>
      </c>
      <c r="D7" s="17"/>
      <c r="E7" s="17"/>
      <c r="F7" s="17"/>
      <c r="G7" s="17"/>
      <c r="H7" s="17"/>
    </row>
    <row r="8" spans="1:9">
      <c r="A8" s="88"/>
      <c r="B8" s="88"/>
      <c r="C8" s="88"/>
      <c r="D8" s="88"/>
      <c r="E8" s="88"/>
      <c r="F8" s="88"/>
      <c r="G8" s="88"/>
      <c r="H8" s="88"/>
    </row>
    <row r="9" spans="1:9" ht="30">
      <c r="A9" s="25"/>
      <c r="B9" s="27" t="s">
        <v>0</v>
      </c>
      <c r="C9" s="27" t="s">
        <v>1</v>
      </c>
      <c r="D9" s="27" t="s">
        <v>2</v>
      </c>
      <c r="E9" s="27" t="s">
        <v>3</v>
      </c>
      <c r="F9" s="27" t="s">
        <v>4</v>
      </c>
      <c r="G9" s="27" t="s">
        <v>198</v>
      </c>
      <c r="H9" s="28" t="s">
        <v>199</v>
      </c>
    </row>
    <row r="10" spans="1:9">
      <c r="A10" s="26">
        <v>1</v>
      </c>
      <c r="B10" s="40" t="s">
        <v>127</v>
      </c>
      <c r="C10" s="1" t="s">
        <v>5</v>
      </c>
      <c r="D10" s="5" t="s">
        <v>6</v>
      </c>
      <c r="E10" s="1" t="s">
        <v>7</v>
      </c>
      <c r="F10" s="3" t="s">
        <v>8</v>
      </c>
      <c r="G10" s="42"/>
      <c r="H10" s="8"/>
    </row>
    <row r="11" spans="1:9">
      <c r="A11" s="26">
        <v>2</v>
      </c>
      <c r="B11" s="40" t="s">
        <v>128</v>
      </c>
      <c r="C11" s="1" t="s">
        <v>9</v>
      </c>
      <c r="D11" s="5" t="s">
        <v>10</v>
      </c>
      <c r="E11" s="1" t="s">
        <v>11</v>
      </c>
      <c r="F11" s="3" t="s">
        <v>8</v>
      </c>
      <c r="G11" s="43">
        <v>789288.23114869604</v>
      </c>
      <c r="H11" s="8"/>
    </row>
    <row r="12" spans="1:9">
      <c r="A12" s="26">
        <v>3</v>
      </c>
      <c r="B12" s="40" t="s">
        <v>129</v>
      </c>
      <c r="C12" s="1" t="s">
        <v>12</v>
      </c>
      <c r="D12" s="2" t="s">
        <v>13</v>
      </c>
      <c r="E12" s="1" t="s">
        <v>7</v>
      </c>
      <c r="F12" s="3" t="s">
        <v>8</v>
      </c>
      <c r="G12" s="42">
        <v>1600</v>
      </c>
      <c r="H12" s="8"/>
    </row>
    <row r="13" spans="1:9">
      <c r="A13" s="26">
        <v>4</v>
      </c>
      <c r="B13" s="40" t="s">
        <v>130</v>
      </c>
      <c r="C13" s="1" t="s">
        <v>107</v>
      </c>
      <c r="D13" s="2" t="s">
        <v>13</v>
      </c>
      <c r="E13" s="1" t="s">
        <v>7</v>
      </c>
      <c r="F13" s="3" t="s">
        <v>14</v>
      </c>
      <c r="G13" s="42"/>
      <c r="H13" s="8"/>
    </row>
    <row r="14" spans="1:9">
      <c r="A14" s="26">
        <v>5</v>
      </c>
      <c r="B14" s="41" t="s">
        <v>131</v>
      </c>
      <c r="C14" s="1" t="s">
        <v>108</v>
      </c>
      <c r="D14" s="2" t="s">
        <v>13</v>
      </c>
      <c r="E14" s="1" t="s">
        <v>7</v>
      </c>
      <c r="F14" s="3" t="s">
        <v>14</v>
      </c>
      <c r="G14" s="42">
        <v>70</v>
      </c>
      <c r="H14" s="8"/>
    </row>
    <row r="15" spans="1:9">
      <c r="A15" s="26">
        <v>6</v>
      </c>
      <c r="B15" s="40" t="s">
        <v>132</v>
      </c>
      <c r="C15" s="1" t="s">
        <v>15</v>
      </c>
      <c r="D15" s="2" t="s">
        <v>13</v>
      </c>
      <c r="E15" s="1" t="s">
        <v>7</v>
      </c>
      <c r="F15" s="3" t="s">
        <v>8</v>
      </c>
      <c r="G15" s="42">
        <v>70</v>
      </c>
      <c r="H15" s="8"/>
    </row>
    <row r="16" spans="1:9">
      <c r="A16" s="26">
        <v>7</v>
      </c>
      <c r="B16" s="40" t="s">
        <v>133</v>
      </c>
      <c r="C16" s="1" t="s">
        <v>16</v>
      </c>
      <c r="D16" s="2" t="s">
        <v>13</v>
      </c>
      <c r="E16" s="1" t="s">
        <v>7</v>
      </c>
      <c r="F16" s="3" t="s">
        <v>17</v>
      </c>
      <c r="G16" s="42">
        <v>704</v>
      </c>
      <c r="H16" s="8"/>
    </row>
    <row r="17" spans="1:8">
      <c r="A17" s="26">
        <v>8</v>
      </c>
      <c r="B17" s="39" t="s">
        <v>126</v>
      </c>
      <c r="C17" s="1" t="s">
        <v>18</v>
      </c>
      <c r="D17" s="2" t="s">
        <v>13</v>
      </c>
      <c r="E17" s="1" t="s">
        <v>7</v>
      </c>
      <c r="F17" s="3" t="s">
        <v>19</v>
      </c>
      <c r="G17" s="42"/>
      <c r="H17" s="8"/>
    </row>
    <row r="18" spans="1:8">
      <c r="A18" s="26">
        <v>9</v>
      </c>
      <c r="B18" s="41" t="s">
        <v>134</v>
      </c>
      <c r="C18" s="1" t="s">
        <v>20</v>
      </c>
      <c r="D18" s="5" t="s">
        <v>21</v>
      </c>
      <c r="E18" s="1" t="s">
        <v>7</v>
      </c>
      <c r="F18" s="3" t="s">
        <v>8</v>
      </c>
      <c r="G18" s="42" t="s">
        <v>196</v>
      </c>
      <c r="H18" s="8"/>
    </row>
    <row r="19" spans="1:8">
      <c r="A19" s="26">
        <v>10</v>
      </c>
      <c r="B19" s="40" t="s">
        <v>135</v>
      </c>
      <c r="C19" s="1" t="s">
        <v>22</v>
      </c>
      <c r="D19" s="5" t="s">
        <v>10</v>
      </c>
      <c r="E19" s="1" t="s">
        <v>11</v>
      </c>
      <c r="F19" s="3" t="s">
        <v>8</v>
      </c>
      <c r="G19" s="42"/>
      <c r="H19" s="8"/>
    </row>
    <row r="20" spans="1:8" s="34" customFormat="1">
      <c r="A20" s="32">
        <v>11</v>
      </c>
      <c r="B20" s="40" t="s">
        <v>136</v>
      </c>
      <c r="C20" s="1" t="s">
        <v>23</v>
      </c>
      <c r="D20" s="5" t="s">
        <v>13</v>
      </c>
      <c r="E20" s="1" t="s">
        <v>7</v>
      </c>
      <c r="F20" s="3" t="s">
        <v>17</v>
      </c>
      <c r="G20" s="42" t="s">
        <v>197</v>
      </c>
      <c r="H20" s="8"/>
    </row>
    <row r="21" spans="1:8">
      <c r="A21" s="26">
        <v>12</v>
      </c>
      <c r="B21" s="40" t="s">
        <v>137</v>
      </c>
      <c r="C21" s="1" t="s">
        <v>24</v>
      </c>
      <c r="D21" s="5" t="s">
        <v>13</v>
      </c>
      <c r="E21" s="1" t="s">
        <v>7</v>
      </c>
      <c r="F21" s="3" t="s">
        <v>25</v>
      </c>
      <c r="G21" s="42">
        <v>50</v>
      </c>
      <c r="H21" s="8" t="s">
        <v>195</v>
      </c>
    </row>
    <row r="22" spans="1:8">
      <c r="A22" s="26">
        <v>13</v>
      </c>
      <c r="B22" s="40" t="s">
        <v>138</v>
      </c>
      <c r="C22" s="1" t="s">
        <v>26</v>
      </c>
      <c r="D22" s="5" t="s">
        <v>27</v>
      </c>
      <c r="E22" s="6" t="s">
        <v>28</v>
      </c>
      <c r="F22" s="3" t="s">
        <v>8</v>
      </c>
      <c r="G22" s="42">
        <v>1499</v>
      </c>
      <c r="H22" s="8"/>
    </row>
    <row r="23" spans="1:8">
      <c r="A23" s="26">
        <v>14</v>
      </c>
      <c r="B23" s="40" t="s">
        <v>139</v>
      </c>
      <c r="C23" s="1" t="s">
        <v>29</v>
      </c>
      <c r="D23" s="5" t="s">
        <v>21</v>
      </c>
      <c r="E23" s="1" t="s">
        <v>7</v>
      </c>
      <c r="F23" s="3" t="s">
        <v>25</v>
      </c>
      <c r="G23" s="42">
        <v>350</v>
      </c>
      <c r="H23" s="8" t="s">
        <v>195</v>
      </c>
    </row>
    <row r="24" spans="1:8">
      <c r="A24" s="26">
        <v>15</v>
      </c>
      <c r="B24" s="40" t="s">
        <v>140</v>
      </c>
      <c r="C24" s="1" t="s">
        <v>30</v>
      </c>
      <c r="D24" s="5" t="s">
        <v>21</v>
      </c>
      <c r="E24" s="1" t="s">
        <v>7</v>
      </c>
      <c r="F24" s="3" t="s">
        <v>25</v>
      </c>
      <c r="G24" s="42">
        <v>350</v>
      </c>
      <c r="H24" s="8" t="s">
        <v>195</v>
      </c>
    </row>
    <row r="25" spans="1:8">
      <c r="A25" s="26">
        <v>16</v>
      </c>
      <c r="B25" s="40" t="s">
        <v>141</v>
      </c>
      <c r="C25" s="1" t="s">
        <v>31</v>
      </c>
      <c r="D25" s="5" t="s">
        <v>10</v>
      </c>
      <c r="E25" s="1" t="s">
        <v>7</v>
      </c>
      <c r="F25" s="3" t="s">
        <v>8</v>
      </c>
      <c r="G25" s="42">
        <v>25000</v>
      </c>
      <c r="H25" s="8"/>
    </row>
    <row r="26" spans="1:8">
      <c r="A26" s="26">
        <v>17</v>
      </c>
      <c r="B26" s="40" t="s">
        <v>142</v>
      </c>
      <c r="C26" s="1" t="s">
        <v>109</v>
      </c>
      <c r="D26" s="5" t="s">
        <v>10</v>
      </c>
      <c r="E26" s="1" t="s">
        <v>7</v>
      </c>
      <c r="F26" s="3" t="s">
        <v>8</v>
      </c>
      <c r="G26" s="42">
        <v>25000</v>
      </c>
      <c r="H26" s="8"/>
    </row>
    <row r="27" spans="1:8" s="34" customFormat="1">
      <c r="A27" s="35">
        <v>18</v>
      </c>
      <c r="B27" s="40" t="s">
        <v>143</v>
      </c>
      <c r="C27" s="37" t="s">
        <v>110</v>
      </c>
      <c r="D27" s="36" t="s">
        <v>32</v>
      </c>
      <c r="E27" s="37" t="s">
        <v>33</v>
      </c>
      <c r="F27" s="6" t="s">
        <v>34</v>
      </c>
      <c r="G27" s="43">
        <v>438296.12381865503</v>
      </c>
      <c r="H27" s="8"/>
    </row>
    <row r="28" spans="1:8">
      <c r="A28" s="26">
        <v>19</v>
      </c>
      <c r="B28" s="41" t="s">
        <v>144</v>
      </c>
      <c r="C28" s="1" t="s">
        <v>111</v>
      </c>
      <c r="D28" s="5" t="s">
        <v>32</v>
      </c>
      <c r="E28" s="1" t="s">
        <v>33</v>
      </c>
      <c r="F28" s="3" t="s">
        <v>19</v>
      </c>
      <c r="G28" s="43">
        <v>1964912.2807017541</v>
      </c>
      <c r="H28" s="8"/>
    </row>
    <row r="29" spans="1:8">
      <c r="A29" s="26">
        <v>20</v>
      </c>
      <c r="B29" s="40" t="s">
        <v>145</v>
      </c>
      <c r="C29" s="1" t="s">
        <v>112</v>
      </c>
      <c r="D29" s="5" t="s">
        <v>32</v>
      </c>
      <c r="E29" s="1" t="s">
        <v>33</v>
      </c>
      <c r="F29" s="3" t="s">
        <v>17</v>
      </c>
      <c r="G29" s="43">
        <v>329025</v>
      </c>
      <c r="H29" s="8"/>
    </row>
    <row r="30" spans="1:8">
      <c r="A30" s="26">
        <v>21</v>
      </c>
      <c r="B30" s="41" t="s">
        <v>146</v>
      </c>
      <c r="C30" s="1" t="s">
        <v>113</v>
      </c>
      <c r="D30" s="5" t="s">
        <v>32</v>
      </c>
      <c r="E30" s="1" t="s">
        <v>33</v>
      </c>
      <c r="F30" s="3" t="s">
        <v>25</v>
      </c>
      <c r="G30" s="43">
        <v>227734.85156567712</v>
      </c>
      <c r="H30" s="8"/>
    </row>
    <row r="31" spans="1:8">
      <c r="A31" s="26">
        <v>22</v>
      </c>
      <c r="B31" s="40" t="s">
        <v>147</v>
      </c>
      <c r="C31" s="1" t="s">
        <v>114</v>
      </c>
      <c r="D31" s="5" t="s">
        <v>32</v>
      </c>
      <c r="E31" s="1" t="s">
        <v>33</v>
      </c>
      <c r="F31" s="3" t="s">
        <v>35</v>
      </c>
      <c r="G31" s="44">
        <v>2628696.6046002186</v>
      </c>
      <c r="H31" s="8"/>
    </row>
    <row r="32" spans="1:8">
      <c r="A32" s="26">
        <v>23</v>
      </c>
      <c r="B32" s="41" t="s">
        <v>148</v>
      </c>
      <c r="C32" s="1" t="s">
        <v>115</v>
      </c>
      <c r="D32" s="5" t="s">
        <v>32</v>
      </c>
      <c r="E32" s="1" t="s">
        <v>33</v>
      </c>
      <c r="F32" s="3" t="s">
        <v>19</v>
      </c>
      <c r="G32" s="43">
        <v>450885.6682769726</v>
      </c>
      <c r="H32" s="8"/>
    </row>
    <row r="33" spans="1:8">
      <c r="A33" s="26">
        <v>24</v>
      </c>
      <c r="B33" s="41" t="s">
        <v>149</v>
      </c>
      <c r="C33" s="1" t="s">
        <v>116</v>
      </c>
      <c r="D33" s="5" t="s">
        <v>32</v>
      </c>
      <c r="E33" s="1" t="s">
        <v>33</v>
      </c>
      <c r="F33" s="1" t="s">
        <v>36</v>
      </c>
      <c r="G33" s="42"/>
      <c r="H33" s="8"/>
    </row>
    <row r="34" spans="1:8">
      <c r="A34" s="26">
        <v>25</v>
      </c>
      <c r="B34" s="40" t="s">
        <v>150</v>
      </c>
      <c r="C34" s="1" t="s">
        <v>117</v>
      </c>
      <c r="D34" s="5" t="s">
        <v>32</v>
      </c>
      <c r="E34" s="1" t="s">
        <v>33</v>
      </c>
      <c r="F34" s="3" t="s">
        <v>37</v>
      </c>
      <c r="G34" s="43">
        <v>1428571.4285714286</v>
      </c>
      <c r="H34" s="8"/>
    </row>
    <row r="35" spans="1:8">
      <c r="A35" s="26">
        <v>26</v>
      </c>
      <c r="B35" s="40" t="s">
        <v>151</v>
      </c>
      <c r="C35" s="1" t="s">
        <v>118</v>
      </c>
      <c r="D35" s="5" t="s">
        <v>32</v>
      </c>
      <c r="E35" s="1" t="s">
        <v>33</v>
      </c>
      <c r="F35" s="3" t="s">
        <v>37</v>
      </c>
      <c r="G35" s="43">
        <v>1450777.2020725391</v>
      </c>
      <c r="H35" s="8"/>
    </row>
    <row r="36" spans="1:8">
      <c r="A36" s="26">
        <v>27</v>
      </c>
      <c r="B36" s="40" t="s">
        <v>152</v>
      </c>
      <c r="C36" s="1" t="s">
        <v>119</v>
      </c>
      <c r="D36" s="5" t="s">
        <v>32</v>
      </c>
      <c r="E36" s="1" t="s">
        <v>33</v>
      </c>
      <c r="F36" s="3" t="s">
        <v>19</v>
      </c>
      <c r="G36" s="43">
        <v>5809128.6307053948</v>
      </c>
      <c r="H36" s="8"/>
    </row>
    <row r="37" spans="1:8">
      <c r="A37" s="26">
        <v>28</v>
      </c>
      <c r="B37" s="41" t="s">
        <v>153</v>
      </c>
      <c r="C37" s="1" t="s">
        <v>120</v>
      </c>
      <c r="D37" s="5" t="s">
        <v>32</v>
      </c>
      <c r="E37" s="1" t="s">
        <v>33</v>
      </c>
      <c r="F37" s="3" t="s">
        <v>37</v>
      </c>
      <c r="G37" s="43">
        <v>1082125.6038647343</v>
      </c>
      <c r="H37" s="8"/>
    </row>
    <row r="38" spans="1:8">
      <c r="A38" s="26">
        <v>29</v>
      </c>
      <c r="B38" s="40" t="s">
        <v>154</v>
      </c>
      <c r="C38" s="1" t="s">
        <v>121</v>
      </c>
      <c r="D38" s="5" t="s">
        <v>32</v>
      </c>
      <c r="E38" s="1" t="s">
        <v>33</v>
      </c>
      <c r="F38" s="3" t="s">
        <v>37</v>
      </c>
      <c r="G38" s="43">
        <v>328272.46614690195</v>
      </c>
      <c r="H38" s="8"/>
    </row>
    <row r="39" spans="1:8">
      <c r="A39" s="26">
        <v>30</v>
      </c>
      <c r="B39" s="40" t="s">
        <v>155</v>
      </c>
      <c r="C39" s="1" t="s">
        <v>38</v>
      </c>
      <c r="D39" s="5" t="s">
        <v>39</v>
      </c>
      <c r="E39" s="1" t="s">
        <v>7</v>
      </c>
      <c r="F39" s="3" t="s">
        <v>8</v>
      </c>
      <c r="G39" s="42"/>
      <c r="H39" s="8"/>
    </row>
    <row r="40" spans="1:8">
      <c r="A40" s="26">
        <v>31</v>
      </c>
      <c r="B40" s="40" t="s">
        <v>156</v>
      </c>
      <c r="C40" s="1" t="s">
        <v>40</v>
      </c>
      <c r="D40" s="5" t="s">
        <v>39</v>
      </c>
      <c r="E40" s="1" t="s">
        <v>7</v>
      </c>
      <c r="F40" s="3" t="s">
        <v>17</v>
      </c>
      <c r="G40" s="42">
        <v>22000</v>
      </c>
      <c r="H40" s="8"/>
    </row>
    <row r="41" spans="1:8">
      <c r="A41" s="26">
        <v>32</v>
      </c>
      <c r="B41" s="40" t="s">
        <v>157</v>
      </c>
      <c r="C41" s="1" t="s">
        <v>41</v>
      </c>
      <c r="D41" s="5" t="s">
        <v>42</v>
      </c>
      <c r="E41" s="1" t="s">
        <v>7</v>
      </c>
      <c r="F41" s="4" t="s">
        <v>43</v>
      </c>
      <c r="G41" s="45"/>
      <c r="H41" s="8"/>
    </row>
    <row r="42" spans="1:8">
      <c r="A42" s="26">
        <v>33</v>
      </c>
      <c r="B42" s="40" t="s">
        <v>158</v>
      </c>
      <c r="C42" s="1" t="s">
        <v>44</v>
      </c>
      <c r="D42" s="5" t="s">
        <v>27</v>
      </c>
      <c r="E42" s="1" t="s">
        <v>7</v>
      </c>
      <c r="F42" s="3" t="s">
        <v>17</v>
      </c>
      <c r="G42" s="42"/>
      <c r="H42" s="8"/>
    </row>
    <row r="43" spans="1:8">
      <c r="A43" s="26">
        <v>34</v>
      </c>
      <c r="B43" s="40" t="s">
        <v>159</v>
      </c>
      <c r="C43" s="1" t="s">
        <v>45</v>
      </c>
      <c r="D43" s="5" t="s">
        <v>27</v>
      </c>
      <c r="E43" s="1" t="s">
        <v>11</v>
      </c>
      <c r="F43" s="3" t="s">
        <v>46</v>
      </c>
      <c r="G43" s="42"/>
      <c r="H43" s="8"/>
    </row>
    <row r="44" spans="1:8">
      <c r="A44" s="26">
        <v>35</v>
      </c>
      <c r="B44" s="41" t="s">
        <v>160</v>
      </c>
      <c r="C44" s="1" t="s">
        <v>47</v>
      </c>
      <c r="D44" s="5" t="s">
        <v>13</v>
      </c>
      <c r="E44" s="1" t="s">
        <v>7</v>
      </c>
      <c r="F44" s="3" t="s">
        <v>8</v>
      </c>
      <c r="G44" s="42">
        <v>4545</v>
      </c>
      <c r="H44" s="8"/>
    </row>
    <row r="45" spans="1:8">
      <c r="A45" s="26">
        <v>36</v>
      </c>
      <c r="B45" s="40" t="s">
        <v>161</v>
      </c>
      <c r="C45" s="1" t="s">
        <v>48</v>
      </c>
      <c r="D45" s="5" t="s">
        <v>6</v>
      </c>
      <c r="E45" s="1" t="s">
        <v>7</v>
      </c>
      <c r="F45" s="3" t="s">
        <v>8</v>
      </c>
      <c r="G45" s="42"/>
      <c r="H45" s="8"/>
    </row>
    <row r="46" spans="1:8">
      <c r="A46" s="26">
        <v>37</v>
      </c>
      <c r="B46" s="41" t="s">
        <v>162</v>
      </c>
      <c r="C46" s="1" t="s">
        <v>122</v>
      </c>
      <c r="D46" s="5" t="s">
        <v>49</v>
      </c>
      <c r="E46" s="1" t="s">
        <v>33</v>
      </c>
      <c r="F46" s="3" t="s">
        <v>8</v>
      </c>
      <c r="G46" s="42"/>
      <c r="H46" s="8"/>
    </row>
    <row r="47" spans="1:8">
      <c r="A47" s="26">
        <v>38</v>
      </c>
      <c r="B47" s="40" t="s">
        <v>163</v>
      </c>
      <c r="C47" s="1" t="s">
        <v>50</v>
      </c>
      <c r="D47" s="5" t="s">
        <v>27</v>
      </c>
      <c r="E47" s="1" t="s">
        <v>11</v>
      </c>
      <c r="F47" s="3" t="s">
        <v>8</v>
      </c>
      <c r="G47" s="42"/>
      <c r="H47" s="8"/>
    </row>
    <row r="48" spans="1:8">
      <c r="A48" s="26">
        <v>39</v>
      </c>
      <c r="B48" s="40" t="s">
        <v>164</v>
      </c>
      <c r="C48" s="1" t="s">
        <v>51</v>
      </c>
      <c r="D48" s="5" t="s">
        <v>13</v>
      </c>
      <c r="E48" s="1" t="s">
        <v>7</v>
      </c>
      <c r="F48" s="3" t="s">
        <v>37</v>
      </c>
      <c r="G48" s="42">
        <v>1720</v>
      </c>
      <c r="H48" s="8"/>
    </row>
    <row r="49" spans="1:8">
      <c r="A49" s="26">
        <v>40</v>
      </c>
      <c r="B49" s="40" t="s">
        <v>165</v>
      </c>
      <c r="C49" s="1" t="s">
        <v>52</v>
      </c>
      <c r="D49" s="5" t="s">
        <v>53</v>
      </c>
      <c r="E49" s="1" t="s">
        <v>7</v>
      </c>
      <c r="F49" s="3" t="s">
        <v>8</v>
      </c>
      <c r="G49" s="42"/>
      <c r="H49" s="8"/>
    </row>
    <row r="50" spans="1:8">
      <c r="A50" s="26">
        <v>41</v>
      </c>
      <c r="B50" s="40" t="s">
        <v>166</v>
      </c>
      <c r="C50" s="1" t="s">
        <v>54</v>
      </c>
      <c r="D50" s="5" t="s">
        <v>13</v>
      </c>
      <c r="E50" s="1" t="s">
        <v>7</v>
      </c>
      <c r="F50" s="3" t="s">
        <v>8</v>
      </c>
      <c r="G50" s="42"/>
      <c r="H50" s="8"/>
    </row>
    <row r="51" spans="1:8">
      <c r="A51" s="26">
        <v>42</v>
      </c>
      <c r="B51" s="40" t="s">
        <v>167</v>
      </c>
      <c r="C51" s="1" t="s">
        <v>55</v>
      </c>
      <c r="D51" s="5" t="s">
        <v>13</v>
      </c>
      <c r="E51" s="1" t="s">
        <v>11</v>
      </c>
      <c r="F51" s="3" t="s">
        <v>37</v>
      </c>
      <c r="G51" s="42"/>
      <c r="H51" s="8"/>
    </row>
    <row r="52" spans="1:8">
      <c r="A52" s="26">
        <v>43</v>
      </c>
      <c r="B52" s="41" t="s">
        <v>168</v>
      </c>
      <c r="C52" s="1" t="s">
        <v>56</v>
      </c>
      <c r="D52" s="5" t="s">
        <v>57</v>
      </c>
      <c r="E52" s="1" t="s">
        <v>7</v>
      </c>
      <c r="F52" s="3" t="s">
        <v>8</v>
      </c>
      <c r="G52" s="42"/>
      <c r="H52" s="8"/>
    </row>
    <row r="53" spans="1:8">
      <c r="A53" s="26">
        <v>44</v>
      </c>
      <c r="B53" s="41" t="s">
        <v>169</v>
      </c>
      <c r="C53" s="1" t="s">
        <v>58</v>
      </c>
      <c r="D53" s="5" t="s">
        <v>59</v>
      </c>
      <c r="E53" s="1" t="s">
        <v>60</v>
      </c>
      <c r="F53" s="3" t="s">
        <v>61</v>
      </c>
      <c r="G53" s="42"/>
      <c r="H53" s="8" t="s">
        <v>195</v>
      </c>
    </row>
    <row r="54" spans="1:8">
      <c r="A54" s="26">
        <v>45</v>
      </c>
      <c r="B54" s="40" t="s">
        <v>170</v>
      </c>
      <c r="C54" s="1" t="s">
        <v>62</v>
      </c>
      <c r="D54" s="5" t="s">
        <v>27</v>
      </c>
      <c r="E54" s="1" t="s">
        <v>7</v>
      </c>
      <c r="F54" s="3" t="s">
        <v>8</v>
      </c>
      <c r="G54" s="42"/>
      <c r="H54" s="8"/>
    </row>
    <row r="55" spans="1:8">
      <c r="A55" s="26">
        <v>46</v>
      </c>
      <c r="B55" s="40" t="s">
        <v>171</v>
      </c>
      <c r="C55" s="1" t="s">
        <v>63</v>
      </c>
      <c r="D55" s="5" t="s">
        <v>27</v>
      </c>
      <c r="E55" s="1" t="s">
        <v>7</v>
      </c>
      <c r="F55" s="3" t="s">
        <v>36</v>
      </c>
      <c r="G55" s="42"/>
      <c r="H55" s="8"/>
    </row>
    <row r="56" spans="1:8">
      <c r="A56" s="26">
        <v>47</v>
      </c>
      <c r="B56" s="40" t="s">
        <v>172</v>
      </c>
      <c r="C56" s="1" t="s">
        <v>64</v>
      </c>
      <c r="D56" s="5" t="s">
        <v>13</v>
      </c>
      <c r="E56" s="1" t="s">
        <v>7</v>
      </c>
      <c r="F56" s="3" t="s">
        <v>17</v>
      </c>
      <c r="G56" s="42"/>
      <c r="H56" s="8"/>
    </row>
    <row r="57" spans="1:8">
      <c r="A57" s="26">
        <v>48</v>
      </c>
      <c r="B57" s="41" t="s">
        <v>173</v>
      </c>
      <c r="C57" s="1" t="s">
        <v>65</v>
      </c>
      <c r="D57" s="5" t="s">
        <v>13</v>
      </c>
      <c r="E57" s="1" t="s">
        <v>7</v>
      </c>
      <c r="F57" s="3" t="s">
        <v>66</v>
      </c>
      <c r="G57" s="42"/>
      <c r="H57" s="8" t="s">
        <v>195</v>
      </c>
    </row>
    <row r="58" spans="1:8">
      <c r="A58" s="26">
        <v>49</v>
      </c>
      <c r="B58" s="41" t="s">
        <v>174</v>
      </c>
      <c r="C58" s="1" t="s">
        <v>67</v>
      </c>
      <c r="D58" s="5" t="s">
        <v>13</v>
      </c>
      <c r="E58" s="1" t="s">
        <v>7</v>
      </c>
      <c r="F58" s="3" t="s">
        <v>66</v>
      </c>
      <c r="G58" s="42">
        <v>250</v>
      </c>
      <c r="H58" s="8" t="s">
        <v>195</v>
      </c>
    </row>
    <row r="59" spans="1:8">
      <c r="A59" s="26">
        <v>50</v>
      </c>
      <c r="B59" s="40" t="s">
        <v>175</v>
      </c>
      <c r="C59" s="1" t="s">
        <v>68</v>
      </c>
      <c r="D59" s="5" t="s">
        <v>69</v>
      </c>
      <c r="E59" s="6" t="s">
        <v>28</v>
      </c>
      <c r="F59" s="3" t="s">
        <v>70</v>
      </c>
      <c r="G59" s="42">
        <v>3597</v>
      </c>
      <c r="H59" s="8" t="s">
        <v>195</v>
      </c>
    </row>
    <row r="60" spans="1:8">
      <c r="A60" s="26">
        <v>51</v>
      </c>
      <c r="B60" s="41" t="s">
        <v>176</v>
      </c>
      <c r="C60" s="1" t="s">
        <v>71</v>
      </c>
      <c r="D60" s="5" t="s">
        <v>10</v>
      </c>
      <c r="E60" s="1" t="s">
        <v>33</v>
      </c>
      <c r="F60" s="3" t="s">
        <v>19</v>
      </c>
      <c r="G60" s="42"/>
      <c r="H60" s="8"/>
    </row>
    <row r="61" spans="1:8">
      <c r="A61" s="26">
        <v>52</v>
      </c>
      <c r="B61" s="40" t="s">
        <v>177</v>
      </c>
      <c r="C61" s="1" t="s">
        <v>72</v>
      </c>
      <c r="D61" s="5" t="s">
        <v>73</v>
      </c>
      <c r="E61" s="1" t="s">
        <v>7</v>
      </c>
      <c r="F61" s="3" t="s">
        <v>37</v>
      </c>
      <c r="G61" s="42"/>
      <c r="H61" s="8" t="s">
        <v>195</v>
      </c>
    </row>
    <row r="62" spans="1:8">
      <c r="A62" s="26">
        <v>53</v>
      </c>
      <c r="B62" s="41" t="s">
        <v>178</v>
      </c>
      <c r="C62" s="1" t="s">
        <v>74</v>
      </c>
      <c r="D62" s="5" t="s">
        <v>13</v>
      </c>
      <c r="E62" s="1" t="s">
        <v>11</v>
      </c>
      <c r="F62" s="3" t="s">
        <v>37</v>
      </c>
      <c r="G62" s="42"/>
      <c r="H62" s="8"/>
    </row>
    <row r="63" spans="1:8">
      <c r="A63" s="26">
        <v>54</v>
      </c>
      <c r="B63" s="41" t="s">
        <v>179</v>
      </c>
      <c r="C63" s="1" t="s">
        <v>75</v>
      </c>
      <c r="D63" s="5" t="s">
        <v>39</v>
      </c>
      <c r="E63" s="1" t="s">
        <v>7</v>
      </c>
      <c r="F63" s="3" t="s">
        <v>37</v>
      </c>
      <c r="G63" s="42"/>
      <c r="H63" s="8" t="s">
        <v>195</v>
      </c>
    </row>
    <row r="64" spans="1:8">
      <c r="A64" s="26">
        <v>55</v>
      </c>
      <c r="B64" s="40" t="s">
        <v>180</v>
      </c>
      <c r="C64" s="1" t="s">
        <v>123</v>
      </c>
      <c r="D64" s="5" t="s">
        <v>13</v>
      </c>
      <c r="E64" s="1" t="s">
        <v>28</v>
      </c>
      <c r="F64" s="3" t="s">
        <v>37</v>
      </c>
      <c r="G64" s="42">
        <v>885</v>
      </c>
      <c r="H64" s="8"/>
    </row>
    <row r="65" spans="1:9">
      <c r="A65" s="26">
        <v>56</v>
      </c>
      <c r="B65" s="41" t="s">
        <v>181</v>
      </c>
      <c r="C65" s="1" t="s">
        <v>76</v>
      </c>
      <c r="D65" s="5" t="s">
        <v>6</v>
      </c>
      <c r="E65" s="6" t="s">
        <v>7</v>
      </c>
      <c r="F65" s="3" t="s">
        <v>8</v>
      </c>
      <c r="G65" s="42"/>
      <c r="H65" s="8" t="s">
        <v>195</v>
      </c>
    </row>
    <row r="66" spans="1:9">
      <c r="A66" s="26">
        <v>57</v>
      </c>
      <c r="B66" s="40" t="s">
        <v>182</v>
      </c>
      <c r="C66" s="1" t="s">
        <v>77</v>
      </c>
      <c r="D66" s="5" t="s">
        <v>78</v>
      </c>
      <c r="E66" s="1" t="s">
        <v>28</v>
      </c>
      <c r="F66" s="3" t="s">
        <v>8</v>
      </c>
      <c r="G66" s="42"/>
      <c r="H66" s="8"/>
    </row>
    <row r="67" spans="1:9">
      <c r="A67" s="26">
        <v>58</v>
      </c>
      <c r="B67" s="40" t="s">
        <v>183</v>
      </c>
      <c r="C67" s="1" t="s">
        <v>79</v>
      </c>
      <c r="D67" s="5" t="s">
        <v>80</v>
      </c>
      <c r="E67" s="6" t="s">
        <v>28</v>
      </c>
      <c r="F67" s="3" t="s">
        <v>8</v>
      </c>
      <c r="G67" s="42"/>
      <c r="H67" s="8"/>
    </row>
    <row r="68" spans="1:9">
      <c r="A68" s="26">
        <v>59</v>
      </c>
      <c r="B68" s="40" t="s">
        <v>184</v>
      </c>
      <c r="C68" s="1" t="s">
        <v>81</v>
      </c>
      <c r="D68" s="5" t="s">
        <v>82</v>
      </c>
      <c r="E68" s="6" t="s">
        <v>28</v>
      </c>
      <c r="F68" s="3" t="s">
        <v>8</v>
      </c>
      <c r="G68" s="42">
        <v>922</v>
      </c>
      <c r="H68" s="8"/>
    </row>
    <row r="69" spans="1:9">
      <c r="A69" s="26">
        <v>60</v>
      </c>
      <c r="B69" s="40" t="s">
        <v>185</v>
      </c>
      <c r="C69" s="1" t="s">
        <v>83</v>
      </c>
      <c r="D69" s="5" t="s">
        <v>82</v>
      </c>
      <c r="E69" s="6" t="s">
        <v>28</v>
      </c>
      <c r="F69" s="3" t="s">
        <v>8</v>
      </c>
      <c r="G69" s="42"/>
      <c r="H69" s="8"/>
    </row>
    <row r="70" spans="1:9">
      <c r="A70" s="26">
        <v>61</v>
      </c>
      <c r="B70" s="40" t="s">
        <v>186</v>
      </c>
      <c r="C70" s="1" t="s">
        <v>84</v>
      </c>
      <c r="D70" s="5" t="s">
        <v>85</v>
      </c>
      <c r="E70" s="6" t="s">
        <v>7</v>
      </c>
      <c r="F70" s="3" t="s">
        <v>25</v>
      </c>
      <c r="G70" s="42"/>
      <c r="H70" s="8" t="s">
        <v>195</v>
      </c>
    </row>
    <row r="71" spans="1:9">
      <c r="A71" s="26">
        <v>62</v>
      </c>
      <c r="B71" s="40" t="s">
        <v>187</v>
      </c>
      <c r="C71" s="1" t="s">
        <v>124</v>
      </c>
      <c r="D71" s="5" t="s">
        <v>13</v>
      </c>
      <c r="E71" s="1" t="s">
        <v>7</v>
      </c>
      <c r="F71" s="3" t="s">
        <v>86</v>
      </c>
      <c r="G71" s="42">
        <v>145</v>
      </c>
      <c r="H71" s="8"/>
    </row>
    <row r="72" spans="1:9">
      <c r="A72" s="26">
        <v>63</v>
      </c>
      <c r="B72" s="41" t="s">
        <v>188</v>
      </c>
      <c r="C72" s="1" t="s">
        <v>125</v>
      </c>
      <c r="D72" s="5" t="s">
        <v>13</v>
      </c>
      <c r="E72" s="1" t="s">
        <v>7</v>
      </c>
      <c r="F72" s="3" t="s">
        <v>86</v>
      </c>
      <c r="G72" s="42"/>
      <c r="H72" s="8"/>
    </row>
    <row r="73" spans="1:9">
      <c r="A73" s="26">
        <v>64</v>
      </c>
      <c r="B73" s="40" t="s">
        <v>189</v>
      </c>
      <c r="C73" s="1" t="s">
        <v>87</v>
      </c>
      <c r="D73" s="5" t="s">
        <v>13</v>
      </c>
      <c r="E73" s="1" t="s">
        <v>7</v>
      </c>
      <c r="F73" s="3" t="s">
        <v>66</v>
      </c>
      <c r="G73" s="42">
        <v>12300</v>
      </c>
      <c r="H73" s="8"/>
    </row>
    <row r="74" spans="1:9">
      <c r="A74" s="26">
        <v>65</v>
      </c>
      <c r="B74" s="40" t="s">
        <v>190</v>
      </c>
      <c r="C74" s="1" t="s">
        <v>88</v>
      </c>
      <c r="D74" s="5" t="s">
        <v>13</v>
      </c>
      <c r="E74" s="1" t="s">
        <v>7</v>
      </c>
      <c r="F74" s="3" t="s">
        <v>66</v>
      </c>
      <c r="G74" s="42"/>
      <c r="H74" s="8"/>
    </row>
    <row r="75" spans="1:9">
      <c r="A75" s="26">
        <v>66</v>
      </c>
      <c r="B75" s="40" t="s">
        <v>191</v>
      </c>
      <c r="C75" s="1" t="s">
        <v>89</v>
      </c>
      <c r="D75" s="5" t="s">
        <v>13</v>
      </c>
      <c r="E75" s="1" t="s">
        <v>7</v>
      </c>
      <c r="F75" s="3" t="s">
        <v>8</v>
      </c>
      <c r="G75" s="7"/>
      <c r="H75" s="8"/>
    </row>
    <row r="76" spans="1:9">
      <c r="A76" s="26">
        <v>67</v>
      </c>
      <c r="B76" s="40" t="s">
        <v>192</v>
      </c>
      <c r="C76" s="1" t="s">
        <v>90</v>
      </c>
      <c r="D76" s="5" t="s">
        <v>91</v>
      </c>
      <c r="E76" s="1" t="s">
        <v>7</v>
      </c>
      <c r="F76" s="3" t="s">
        <v>8</v>
      </c>
      <c r="G76" s="7"/>
      <c r="H76" s="8"/>
    </row>
    <row r="77" spans="1:9" ht="31.5" customHeight="1">
      <c r="A77" s="9"/>
      <c r="B77" s="30" t="s">
        <v>101</v>
      </c>
      <c r="C77" s="31"/>
      <c r="D77" s="31"/>
      <c r="E77" s="31"/>
      <c r="F77" s="31"/>
      <c r="G77" s="31"/>
      <c r="H77" s="31"/>
      <c r="I77" s="20"/>
    </row>
    <row r="78" spans="1:9">
      <c r="A78" s="23"/>
      <c r="B78" s="13"/>
      <c r="C78" s="13"/>
      <c r="D78" s="13"/>
      <c r="E78" s="13"/>
      <c r="F78" s="13"/>
      <c r="G78" s="13"/>
      <c r="H78" s="13"/>
    </row>
    <row r="79" spans="1:9" ht="18" customHeight="1">
      <c r="A79" s="83" t="s">
        <v>102</v>
      </c>
      <c r="B79" s="83"/>
      <c r="C79" s="13"/>
      <c r="D79" s="13"/>
      <c r="E79" s="13"/>
      <c r="F79" s="13"/>
      <c r="G79" s="13"/>
      <c r="H79" s="13"/>
    </row>
    <row r="80" spans="1:9" ht="24.75" customHeight="1">
      <c r="A80" s="74" t="s">
        <v>194</v>
      </c>
      <c r="B80" s="74"/>
      <c r="C80" s="13"/>
      <c r="D80" s="13"/>
      <c r="E80" s="13"/>
      <c r="F80" s="13"/>
      <c r="G80" s="13"/>
      <c r="H80" s="13"/>
    </row>
    <row r="81" spans="1:8">
      <c r="A81" s="23"/>
      <c r="B81" s="13"/>
      <c r="C81" s="13"/>
      <c r="D81" s="13"/>
      <c r="E81" s="13"/>
      <c r="F81" s="13"/>
      <c r="G81" s="13"/>
      <c r="H81" s="13"/>
    </row>
    <row r="82" spans="1:8" ht="18.75">
      <c r="A82" s="23"/>
      <c r="B82" s="22"/>
      <c r="C82" s="13"/>
      <c r="D82" s="13"/>
      <c r="E82" s="13"/>
      <c r="F82" s="13"/>
      <c r="G82" s="13"/>
      <c r="H82" s="13"/>
    </row>
    <row r="83" spans="1:8">
      <c r="A83" s="23"/>
      <c r="B83" s="13"/>
      <c r="C83" s="13"/>
      <c r="D83" s="13"/>
      <c r="E83" s="13"/>
      <c r="F83" s="13"/>
      <c r="G83" s="13"/>
      <c r="H83" s="13"/>
    </row>
    <row r="84" spans="1:8">
      <c r="A84" s="23"/>
      <c r="B84" s="13"/>
      <c r="C84" s="13"/>
      <c r="D84" s="13"/>
      <c r="E84" s="13"/>
      <c r="F84" s="13"/>
      <c r="G84" s="13"/>
      <c r="H84" s="13"/>
    </row>
  </sheetData>
  <mergeCells count="3">
    <mergeCell ref="A80:B80"/>
    <mergeCell ref="A8:H8"/>
    <mergeCell ref="A79:B79"/>
  </mergeCells>
  <hyperlinks>
    <hyperlink ref="C3" r:id="rId1" display="http://www.rsc.org.br/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Informações das espécies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Motta</dc:creator>
  <cp:lastModifiedBy>barbara pacheco</cp:lastModifiedBy>
  <dcterms:created xsi:type="dcterms:W3CDTF">2019-03-27T00:24:48Z</dcterms:created>
  <dcterms:modified xsi:type="dcterms:W3CDTF">2022-01-17T11:37:41Z</dcterms:modified>
</cp:coreProperties>
</file>